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davem\Documents\Bass Stuff\5 Rivers\2025\"/>
    </mc:Choice>
  </mc:AlternateContent>
  <xr:revisionPtr revIDLastSave="0" documentId="13_ncr:1_{F898BA9D-C5B4-48F6-95E6-603389E2CA7B}" xr6:coauthVersionLast="47" xr6:coauthVersionMax="47" xr10:uidLastSave="{00000000-0000-0000-0000-000000000000}"/>
  <bookViews>
    <workbookView xWindow="-108" yWindow="-108" windowWidth="23256" windowHeight="12576" firstSheet="1" activeTab="2" xr2:uid="{00000000-000D-0000-FFFF-FFFF00000000}"/>
  </bookViews>
  <sheets>
    <sheet name="Payout Sheet" sheetId="27" r:id="rId1"/>
    <sheet name="End Payout" sheetId="28" r:id="rId2"/>
    <sheet name="Point Standings" sheetId="1" r:id="rId3"/>
    <sheet name="29Mar Kerr" sheetId="15" r:id="rId4"/>
    <sheet name="30Mar Gaston" sheetId="2" r:id="rId5"/>
    <sheet name="26Apr Chesdin" sheetId="23" r:id="rId6"/>
    <sheet name="24 May-Pasquotank" sheetId="17" r:id="rId7"/>
    <sheet name="21 Jun-Nottoway" sheetId="16" r:id="rId8"/>
    <sheet name="19 Jul-Pamunkey" sheetId="24" r:id="rId9"/>
    <sheet name="16 Aug-Chick" sheetId="30" r:id="rId10"/>
    <sheet name="13 Sep-Chowan" sheetId="31" r:id="rId11"/>
    <sheet name=" DFC" sheetId="20" r:id="rId12"/>
    <sheet name="Blank" sheetId="21" r:id="rId13"/>
  </sheets>
  <definedNames>
    <definedName name="_xlnm.Print_Area" localSheetId="11">' DFC'!$A$1:$P$28</definedName>
    <definedName name="_xlnm.Print_Area" localSheetId="10">'13 Sep-Chowan'!$A$1:$P$31</definedName>
    <definedName name="_xlnm.Print_Area" localSheetId="9">'16 Aug-Chick'!$A$1:$P$31</definedName>
    <definedName name="_xlnm.Print_Area" localSheetId="8">'19 Jul-Pamunkey'!$A$1:$P$31</definedName>
    <definedName name="_xlnm.Print_Area" localSheetId="7">'21 Jun-Nottoway'!$A$1:$P$28</definedName>
    <definedName name="_xlnm.Print_Area" localSheetId="6">'24 May-Pasquotank'!$A$1:$P$25</definedName>
    <definedName name="_xlnm.Print_Area" localSheetId="5">'26Apr Chesdin'!$A$1:$P$28</definedName>
    <definedName name="_xlnm.Print_Area" localSheetId="3">'29Mar Kerr'!$A$1:$P$31</definedName>
    <definedName name="_xlnm.Print_Area" localSheetId="4">'30Mar Gaston'!$A$1:$P$43</definedName>
    <definedName name="_xlnm.Print_Area" localSheetId="12">Blank!$A$32:$J$41</definedName>
    <definedName name="_xlnm.Print_Area" localSheetId="0">'Payout Sheet'!$A$4:$H$29</definedName>
    <definedName name="_xlnm.Print_Area" localSheetId="2">'Point Standings'!$A$1:$T$19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6" i="15" l="1"/>
  <c r="O26" i="15"/>
  <c r="L26" i="15"/>
  <c r="K26" i="15"/>
  <c r="I26" i="15"/>
  <c r="I18" i="15" l="1"/>
  <c r="L18" i="15" s="1"/>
  <c r="K18" i="15"/>
  <c r="O18" i="15"/>
  <c r="P18" i="15"/>
  <c r="I16" i="15"/>
  <c r="L16" i="15" s="1"/>
  <c r="K16" i="15"/>
  <c r="O16" i="15"/>
  <c r="P16" i="15"/>
  <c r="I13" i="15"/>
  <c r="K13" i="15"/>
  <c r="L13" i="15"/>
  <c r="O13" i="15"/>
  <c r="P13" i="15"/>
  <c r="I14" i="15"/>
  <c r="K14" i="15"/>
  <c r="O14" i="15"/>
  <c r="P14" i="15"/>
  <c r="I19" i="15"/>
  <c r="K19" i="15"/>
  <c r="L19" i="15"/>
  <c r="O19" i="15"/>
  <c r="P19" i="15"/>
  <c r="I10" i="15"/>
  <c r="L10" i="15" s="1"/>
  <c r="K10" i="15"/>
  <c r="P10" i="15"/>
  <c r="I11" i="15"/>
  <c r="K11" i="15"/>
  <c r="L11" i="15" s="1"/>
  <c r="P11" i="15"/>
  <c r="I12" i="15"/>
  <c r="K12" i="15"/>
  <c r="P12" i="15"/>
  <c r="I15" i="15"/>
  <c r="K15" i="15"/>
  <c r="L15" i="15"/>
  <c r="O15" i="15"/>
  <c r="I17" i="15"/>
  <c r="K17" i="15"/>
  <c r="O17" i="15"/>
  <c r="P17" i="15"/>
  <c r="I21" i="15"/>
  <c r="K21" i="15"/>
  <c r="L21" i="15"/>
  <c r="O21" i="15"/>
  <c r="P21" i="15"/>
  <c r="I20" i="15"/>
  <c r="K20" i="15"/>
  <c r="L20" i="15"/>
  <c r="O20" i="15"/>
  <c r="P20" i="15"/>
  <c r="I22" i="15"/>
  <c r="K22" i="15"/>
  <c r="L22" i="15"/>
  <c r="O22" i="15"/>
  <c r="P22" i="15"/>
  <c r="I23" i="15"/>
  <c r="K23" i="15"/>
  <c r="L23" i="15"/>
  <c r="O23" i="15"/>
  <c r="P23" i="15"/>
  <c r="I24" i="15"/>
  <c r="K24" i="15"/>
  <c r="L24" i="15"/>
  <c r="O24" i="15"/>
  <c r="P24" i="15"/>
  <c r="I25" i="15"/>
  <c r="K25" i="15"/>
  <c r="L25" i="15"/>
  <c r="O25" i="15"/>
  <c r="P25" i="15"/>
  <c r="I27" i="15"/>
  <c r="K27" i="15"/>
  <c r="L27" i="15"/>
  <c r="O27" i="15"/>
  <c r="P27" i="15"/>
  <c r="I28" i="15"/>
  <c r="K28" i="15"/>
  <c r="L28" i="15"/>
  <c r="O28" i="15"/>
  <c r="P28" i="15"/>
  <c r="D36" i="31"/>
  <c r="G43" i="31" s="1"/>
  <c r="L34" i="31"/>
  <c r="K34" i="31"/>
  <c r="I34" i="31"/>
  <c r="L33" i="31"/>
  <c r="K33" i="31"/>
  <c r="I33" i="31"/>
  <c r="P32" i="31"/>
  <c r="O32" i="31"/>
  <c r="L32" i="31"/>
  <c r="K32" i="31"/>
  <c r="I32" i="31"/>
  <c r="L31" i="31"/>
  <c r="K31" i="31"/>
  <c r="I31" i="31"/>
  <c r="L30" i="31"/>
  <c r="K30" i="31"/>
  <c r="I30" i="31"/>
  <c r="L29" i="31"/>
  <c r="K29" i="31"/>
  <c r="I29" i="31"/>
  <c r="P28" i="31"/>
  <c r="O28" i="31"/>
  <c r="K28" i="31"/>
  <c r="I28" i="31"/>
  <c r="P27" i="31"/>
  <c r="O27" i="31"/>
  <c r="K27" i="31"/>
  <c r="I27" i="31"/>
  <c r="P26" i="31"/>
  <c r="O26" i="31"/>
  <c r="K26" i="31"/>
  <c r="I26" i="31"/>
  <c r="P25" i="31"/>
  <c r="O25" i="31"/>
  <c r="K25" i="31"/>
  <c r="I25" i="31"/>
  <c r="P24" i="31"/>
  <c r="O24" i="31"/>
  <c r="K24" i="31"/>
  <c r="I24" i="31"/>
  <c r="P23" i="31"/>
  <c r="O23" i="31"/>
  <c r="K23" i="31"/>
  <c r="I23" i="31"/>
  <c r="P22" i="31"/>
  <c r="O22" i="31"/>
  <c r="K22" i="31"/>
  <c r="I22" i="31"/>
  <c r="P21" i="31"/>
  <c r="O21" i="31"/>
  <c r="K21" i="31"/>
  <c r="I21" i="31"/>
  <c r="P20" i="31"/>
  <c r="O20" i="31"/>
  <c r="K20" i="31"/>
  <c r="I20" i="31"/>
  <c r="P19" i="31"/>
  <c r="O19" i="31"/>
  <c r="K19" i="31"/>
  <c r="I19" i="31"/>
  <c r="P18" i="31"/>
  <c r="O18" i="31"/>
  <c r="K18" i="31"/>
  <c r="I18" i="31"/>
  <c r="P17" i="31"/>
  <c r="O17" i="31"/>
  <c r="L17" i="31"/>
  <c r="K17" i="31"/>
  <c r="I17" i="31"/>
  <c r="P16" i="31"/>
  <c r="O16" i="31"/>
  <c r="L16" i="31"/>
  <c r="K16" i="31"/>
  <c r="I16" i="31"/>
  <c r="P15" i="31"/>
  <c r="O15" i="31"/>
  <c r="K15" i="31"/>
  <c r="I15" i="31"/>
  <c r="L15" i="31" s="1"/>
  <c r="P14" i="31"/>
  <c r="O14" i="31"/>
  <c r="K14" i="31"/>
  <c r="I14" i="31"/>
  <c r="L14" i="31" s="1"/>
  <c r="P13" i="31"/>
  <c r="O13" i="31"/>
  <c r="K13" i="31"/>
  <c r="L13" i="31" s="1"/>
  <c r="I13" i="31"/>
  <c r="O12" i="31"/>
  <c r="L12" i="31"/>
  <c r="K12" i="31"/>
  <c r="I12" i="31"/>
  <c r="P11" i="31"/>
  <c r="L11" i="31"/>
  <c r="K11" i="31"/>
  <c r="I11" i="31"/>
  <c r="P10" i="31"/>
  <c r="L10" i="31"/>
  <c r="K10" i="31"/>
  <c r="I10" i="31"/>
  <c r="K9" i="31"/>
  <c r="I9" i="31"/>
  <c r="L9" i="31" s="1"/>
  <c r="D36" i="30"/>
  <c r="G43" i="30" s="1"/>
  <c r="L34" i="30"/>
  <c r="K34" i="30"/>
  <c r="I34" i="30"/>
  <c r="L33" i="30"/>
  <c r="K33" i="30"/>
  <c r="I33" i="30"/>
  <c r="P32" i="30"/>
  <c r="O32" i="30"/>
  <c r="L32" i="30"/>
  <c r="K32" i="30"/>
  <c r="I32" i="30"/>
  <c r="L31" i="30"/>
  <c r="K31" i="30"/>
  <c r="I31" i="30"/>
  <c r="L30" i="30"/>
  <c r="K30" i="30"/>
  <c r="I30" i="30"/>
  <c r="L29" i="30"/>
  <c r="K29" i="30"/>
  <c r="I29" i="30"/>
  <c r="P28" i="30"/>
  <c r="O28" i="30"/>
  <c r="K28" i="30"/>
  <c r="I28" i="30"/>
  <c r="P27" i="30"/>
  <c r="O27" i="30"/>
  <c r="K27" i="30"/>
  <c r="I27" i="30"/>
  <c r="P26" i="30"/>
  <c r="O26" i="30"/>
  <c r="K26" i="30"/>
  <c r="I26" i="30"/>
  <c r="P25" i="30"/>
  <c r="O25" i="30"/>
  <c r="K25" i="30"/>
  <c r="I25" i="30"/>
  <c r="P24" i="30"/>
  <c r="O24" i="30"/>
  <c r="K24" i="30"/>
  <c r="I24" i="30"/>
  <c r="P23" i="30"/>
  <c r="O23" i="30"/>
  <c r="K23" i="30"/>
  <c r="I23" i="30"/>
  <c r="P22" i="30"/>
  <c r="O22" i="30"/>
  <c r="K22" i="30"/>
  <c r="I22" i="30"/>
  <c r="P21" i="30"/>
  <c r="O21" i="30"/>
  <c r="K21" i="30"/>
  <c r="I21" i="30"/>
  <c r="P20" i="30"/>
  <c r="O20" i="30"/>
  <c r="K20" i="30"/>
  <c r="I20" i="30"/>
  <c r="P19" i="30"/>
  <c r="O19" i="30"/>
  <c r="K19" i="30"/>
  <c r="I19" i="30"/>
  <c r="P18" i="30"/>
  <c r="O18" i="30"/>
  <c r="K18" i="30"/>
  <c r="I18" i="30"/>
  <c r="P17" i="30"/>
  <c r="O17" i="30"/>
  <c r="L17" i="30"/>
  <c r="K17" i="30"/>
  <c r="I17" i="30"/>
  <c r="P16" i="30"/>
  <c r="O16" i="30"/>
  <c r="L16" i="30"/>
  <c r="K16" i="30"/>
  <c r="I16" i="30"/>
  <c r="P15" i="30"/>
  <c r="O15" i="30"/>
  <c r="K15" i="30"/>
  <c r="I15" i="30"/>
  <c r="L15" i="30" s="1"/>
  <c r="P14" i="30"/>
  <c r="O14" i="30"/>
  <c r="K14" i="30"/>
  <c r="I14" i="30"/>
  <c r="L14" i="30" s="1"/>
  <c r="P13" i="30"/>
  <c r="O13" i="30"/>
  <c r="K13" i="30"/>
  <c r="L13" i="30" s="1"/>
  <c r="I13" i="30"/>
  <c r="O12" i="30"/>
  <c r="L12" i="30"/>
  <c r="K12" i="30"/>
  <c r="I12" i="30"/>
  <c r="P11" i="30"/>
  <c r="L11" i="30"/>
  <c r="K11" i="30"/>
  <c r="I11" i="30"/>
  <c r="P10" i="30"/>
  <c r="K10" i="30"/>
  <c r="I10" i="30"/>
  <c r="L10" i="30" s="1"/>
  <c r="K9" i="30"/>
  <c r="I9" i="30"/>
  <c r="L9" i="30" s="1"/>
  <c r="X7" i="1"/>
  <c r="L15" i="17"/>
  <c r="P15" i="17"/>
  <c r="O15" i="17"/>
  <c r="K15" i="17"/>
  <c r="I15" i="17"/>
  <c r="O28" i="17"/>
  <c r="L28" i="17"/>
  <c r="K28" i="17"/>
  <c r="I28" i="17"/>
  <c r="P27" i="17"/>
  <c r="O27" i="17"/>
  <c r="L27" i="17"/>
  <c r="K27" i="17"/>
  <c r="I27" i="17"/>
  <c r="P26" i="17"/>
  <c r="O26" i="17"/>
  <c r="K26" i="17"/>
  <c r="I26" i="17"/>
  <c r="I29" i="17"/>
  <c r="K29" i="17"/>
  <c r="L29" i="17"/>
  <c r="O29" i="17"/>
  <c r="I30" i="17"/>
  <c r="K30" i="17"/>
  <c r="L30" i="17"/>
  <c r="O30" i="17"/>
  <c r="I6" i="27"/>
  <c r="I7" i="27"/>
  <c r="I8" i="27"/>
  <c r="I9" i="27"/>
  <c r="I10" i="27"/>
  <c r="I11" i="27"/>
  <c r="I12" i="27"/>
  <c r="I13" i="27"/>
  <c r="I14" i="27"/>
  <c r="I15" i="27"/>
  <c r="I16" i="27"/>
  <c r="I17" i="27"/>
  <c r="I18" i="27"/>
  <c r="I19" i="27"/>
  <c r="I20" i="27"/>
  <c r="I21" i="27"/>
  <c r="I22" i="27"/>
  <c r="I23" i="27"/>
  <c r="I24" i="27"/>
  <c r="I25" i="27"/>
  <c r="I26" i="27"/>
  <c r="I27" i="27"/>
  <c r="I28" i="27"/>
  <c r="I29" i="27"/>
  <c r="I5" i="27"/>
  <c r="A6" i="27"/>
  <c r="A7" i="27" s="1"/>
  <c r="H5" i="27"/>
  <c r="G5" i="27"/>
  <c r="E5" i="27"/>
  <c r="D5" i="27"/>
  <c r="C5" i="27"/>
  <c r="B5" i="27"/>
  <c r="J5" i="27" s="1"/>
  <c r="H33" i="21"/>
  <c r="D38" i="23"/>
  <c r="G38" i="23" s="1"/>
  <c r="J38" i="15"/>
  <c r="P15" i="2"/>
  <c r="I12" i="20"/>
  <c r="L23" i="1"/>
  <c r="L17" i="15" l="1"/>
  <c r="L12" i="15"/>
  <c r="L14" i="15"/>
  <c r="G36" i="31"/>
  <c r="G38" i="31"/>
  <c r="O9" i="31" s="1"/>
  <c r="G39" i="31"/>
  <c r="O10" i="31" s="1"/>
  <c r="G40" i="31"/>
  <c r="O11" i="31" s="1"/>
  <c r="G41" i="31"/>
  <c r="P9" i="31" s="1"/>
  <c r="G42" i="31"/>
  <c r="G36" i="30"/>
  <c r="G38" i="30"/>
  <c r="O9" i="30" s="1"/>
  <c r="G39" i="30"/>
  <c r="O10" i="30" s="1"/>
  <c r="G40" i="30"/>
  <c r="O11" i="30" s="1"/>
  <c r="G41" i="30"/>
  <c r="P9" i="30" s="1"/>
  <c r="G42" i="30"/>
  <c r="F5" i="27"/>
  <c r="C6" i="27"/>
  <c r="D6" i="27"/>
  <c r="E6" i="27"/>
  <c r="G6" i="27"/>
  <c r="H6" i="27"/>
  <c r="C7" i="27"/>
  <c r="B7" i="27"/>
  <c r="A8" i="27"/>
  <c r="H7" i="27"/>
  <c r="G7" i="27"/>
  <c r="E7" i="27"/>
  <c r="D7" i="27"/>
  <c r="B6" i="27"/>
  <c r="G45" i="23"/>
  <c r="G44" i="23"/>
  <c r="G43" i="23"/>
  <c r="G42" i="23"/>
  <c r="G41" i="23"/>
  <c r="G40" i="23"/>
  <c r="J7" i="27" l="1"/>
  <c r="F7" i="27"/>
  <c r="F6" i="27"/>
  <c r="J6" i="27"/>
  <c r="H8" i="27"/>
  <c r="G8" i="27"/>
  <c r="E8" i="27"/>
  <c r="D8" i="27"/>
  <c r="C8" i="27"/>
  <c r="B8" i="27"/>
  <c r="A9" i="27"/>
  <c r="D5" i="1"/>
  <c r="D36" i="24"/>
  <c r="L34" i="24"/>
  <c r="K34" i="24"/>
  <c r="I34" i="24"/>
  <c r="L33" i="24"/>
  <c r="K33" i="24"/>
  <c r="I33" i="24"/>
  <c r="P32" i="24"/>
  <c r="O32" i="24"/>
  <c r="L32" i="24"/>
  <c r="K32" i="24"/>
  <c r="I32" i="24"/>
  <c r="L31" i="24"/>
  <c r="K31" i="24"/>
  <c r="I31" i="24"/>
  <c r="L30" i="24"/>
  <c r="K30" i="24"/>
  <c r="I30" i="24"/>
  <c r="L29" i="24"/>
  <c r="K29" i="24"/>
  <c r="I29" i="24"/>
  <c r="P18" i="24"/>
  <c r="O18" i="24"/>
  <c r="K18" i="24"/>
  <c r="I18" i="24"/>
  <c r="P19" i="24"/>
  <c r="O19" i="24"/>
  <c r="K19" i="24"/>
  <c r="I19" i="24"/>
  <c r="P16" i="24"/>
  <c r="O16" i="24"/>
  <c r="K16" i="24"/>
  <c r="I16" i="24"/>
  <c r="O12" i="24"/>
  <c r="K12" i="24"/>
  <c r="I12" i="24"/>
  <c r="K10" i="24"/>
  <c r="L10" i="24" s="1"/>
  <c r="I10" i="24"/>
  <c r="P20" i="24"/>
  <c r="O20" i="24"/>
  <c r="K20" i="24"/>
  <c r="I20" i="24"/>
  <c r="P15" i="24"/>
  <c r="O15" i="24"/>
  <c r="K15" i="24"/>
  <c r="I15" i="24"/>
  <c r="P14" i="24"/>
  <c r="O14" i="24"/>
  <c r="K14" i="24"/>
  <c r="L14" i="24" s="1"/>
  <c r="I14" i="24"/>
  <c r="O21" i="24"/>
  <c r="K21" i="24"/>
  <c r="I21" i="24"/>
  <c r="K9" i="24"/>
  <c r="I9" i="24"/>
  <c r="P11" i="24"/>
  <c r="K11" i="24"/>
  <c r="I11" i="24"/>
  <c r="P22" i="24"/>
  <c r="O22" i="24"/>
  <c r="K22" i="24"/>
  <c r="I22" i="24"/>
  <c r="P23" i="24"/>
  <c r="K23" i="24"/>
  <c r="I23" i="24"/>
  <c r="P24" i="24"/>
  <c r="O24" i="24"/>
  <c r="K24" i="24"/>
  <c r="I24" i="24"/>
  <c r="P25" i="24"/>
  <c r="K25" i="24"/>
  <c r="I25" i="24"/>
  <c r="P26" i="24"/>
  <c r="O26" i="24"/>
  <c r="K26" i="24"/>
  <c r="I26" i="24"/>
  <c r="P17" i="24"/>
  <c r="K17" i="24"/>
  <c r="I17" i="24"/>
  <c r="L17" i="24" s="1"/>
  <c r="P27" i="24"/>
  <c r="O27" i="24"/>
  <c r="K27" i="24"/>
  <c r="I27" i="24"/>
  <c r="P13" i="24"/>
  <c r="O13" i="24"/>
  <c r="K13" i="24"/>
  <c r="I13" i="24"/>
  <c r="P28" i="24"/>
  <c r="O28" i="24"/>
  <c r="K28" i="24"/>
  <c r="I28" i="24"/>
  <c r="O25" i="16"/>
  <c r="L25" i="16"/>
  <c r="K25" i="16"/>
  <c r="I25" i="16"/>
  <c r="I24" i="16"/>
  <c r="L12" i="24" l="1"/>
  <c r="L16" i="24"/>
  <c r="L15" i="24"/>
  <c r="L11" i="24"/>
  <c r="J8" i="27"/>
  <c r="F8" i="27"/>
  <c r="A10" i="27"/>
  <c r="H9" i="27"/>
  <c r="D9" i="27"/>
  <c r="G9" i="27"/>
  <c r="E9" i="27"/>
  <c r="C9" i="27"/>
  <c r="B9" i="27"/>
  <c r="G43" i="24"/>
  <c r="G36" i="24"/>
  <c r="L9" i="24"/>
  <c r="L13" i="24"/>
  <c r="G38" i="24"/>
  <c r="O25" i="24" s="1"/>
  <c r="G42" i="24"/>
  <c r="G40" i="24"/>
  <c r="O11" i="24" s="1"/>
  <c r="G41" i="24"/>
  <c r="P9" i="24" s="1"/>
  <c r="G39" i="24"/>
  <c r="N5" i="1"/>
  <c r="J9" i="27" l="1"/>
  <c r="F9" i="27"/>
  <c r="C10" i="27"/>
  <c r="B10" i="27"/>
  <c r="A11" i="27"/>
  <c r="H10" i="27"/>
  <c r="G10" i="27"/>
  <c r="E10" i="27"/>
  <c r="D10" i="27"/>
  <c r="P21" i="24"/>
  <c r="P10" i="24"/>
  <c r="O9" i="24"/>
  <c r="O23" i="24"/>
  <c r="O10" i="24"/>
  <c r="O17" i="24"/>
  <c r="J10" i="27" l="1"/>
  <c r="F10" i="27"/>
  <c r="H11" i="27"/>
  <c r="G11" i="27"/>
  <c r="E11" i="27"/>
  <c r="D11" i="27"/>
  <c r="C11" i="27"/>
  <c r="B11" i="27"/>
  <c r="A12" i="27"/>
  <c r="I27" i="23"/>
  <c r="L27" i="23" s="1"/>
  <c r="K27" i="23"/>
  <c r="O27" i="23"/>
  <c r="P27" i="23"/>
  <c r="I22" i="23"/>
  <c r="K22" i="23"/>
  <c r="P22" i="23"/>
  <c r="I23" i="23"/>
  <c r="K23" i="23"/>
  <c r="O23" i="23"/>
  <c r="P23" i="23"/>
  <c r="I26" i="23"/>
  <c r="L26" i="23" s="1"/>
  <c r="K26" i="23"/>
  <c r="O26" i="23"/>
  <c r="P26" i="23"/>
  <c r="I25" i="23"/>
  <c r="K25" i="23"/>
  <c r="P25" i="23"/>
  <c r="I19" i="23"/>
  <c r="K19" i="23"/>
  <c r="O19" i="23"/>
  <c r="P19" i="23"/>
  <c r="I16" i="23"/>
  <c r="K16" i="23"/>
  <c r="L16" i="23" s="1"/>
  <c r="O16" i="23"/>
  <c r="P16" i="23"/>
  <c r="I28" i="23"/>
  <c r="L28" i="23" s="1"/>
  <c r="K28" i="23"/>
  <c r="O28" i="23"/>
  <c r="P28" i="23"/>
  <c r="I24" i="23"/>
  <c r="K24" i="23"/>
  <c r="L24" i="23"/>
  <c r="O24" i="23"/>
  <c r="P24" i="23"/>
  <c r="I21" i="23"/>
  <c r="K21" i="23"/>
  <c r="O21" i="23"/>
  <c r="P21" i="23"/>
  <c r="I11" i="23"/>
  <c r="K11" i="23"/>
  <c r="I14" i="23"/>
  <c r="K14" i="23"/>
  <c r="O14" i="23"/>
  <c r="P14" i="23"/>
  <c r="I20" i="23"/>
  <c r="K20" i="23"/>
  <c r="O20" i="23"/>
  <c r="P20" i="23"/>
  <c r="I13" i="23"/>
  <c r="K13" i="23"/>
  <c r="O13" i="23"/>
  <c r="P13" i="23"/>
  <c r="I10" i="23"/>
  <c r="K10" i="23"/>
  <c r="O10" i="23"/>
  <c r="P10" i="23"/>
  <c r="I12" i="23"/>
  <c r="K12" i="23"/>
  <c r="P12" i="23"/>
  <c r="I9" i="23"/>
  <c r="K9" i="23"/>
  <c r="I18" i="23"/>
  <c r="K18" i="23"/>
  <c r="O18" i="23"/>
  <c r="P18" i="23"/>
  <c r="I15" i="23"/>
  <c r="K15" i="23"/>
  <c r="O15" i="23"/>
  <c r="P15" i="23"/>
  <c r="I29" i="23"/>
  <c r="K29" i="23"/>
  <c r="L29" i="23"/>
  <c r="O29" i="23"/>
  <c r="P29" i="23"/>
  <c r="I30" i="23"/>
  <c r="K30" i="23"/>
  <c r="L30" i="23"/>
  <c r="O30" i="23"/>
  <c r="P30" i="23"/>
  <c r="I31" i="23"/>
  <c r="K31" i="23"/>
  <c r="L31" i="23"/>
  <c r="O31" i="23"/>
  <c r="P31" i="23"/>
  <c r="I32" i="23"/>
  <c r="K32" i="23"/>
  <c r="O32" i="23"/>
  <c r="O36" i="23"/>
  <c r="K36" i="23"/>
  <c r="I36" i="23"/>
  <c r="O35" i="23"/>
  <c r="K35" i="23"/>
  <c r="I35" i="23"/>
  <c r="O34" i="23"/>
  <c r="K34" i="23"/>
  <c r="I34" i="23"/>
  <c r="O33" i="23"/>
  <c r="K33" i="23"/>
  <c r="I33" i="23"/>
  <c r="P17" i="23"/>
  <c r="O17" i="23"/>
  <c r="K17" i="23"/>
  <c r="I17" i="23"/>
  <c r="J11" i="27" l="1"/>
  <c r="F11" i="27"/>
  <c r="A13" i="27"/>
  <c r="H12" i="27"/>
  <c r="G12" i="27"/>
  <c r="E12" i="27"/>
  <c r="D12" i="27"/>
  <c r="C12" i="27"/>
  <c r="B12" i="27"/>
  <c r="L17" i="23"/>
  <c r="L18" i="23"/>
  <c r="L12" i="23"/>
  <c r="L11" i="23"/>
  <c r="L21" i="23"/>
  <c r="L23" i="23"/>
  <c r="L14" i="23"/>
  <c r="L15" i="23"/>
  <c r="L9" i="23"/>
  <c r="L19" i="23"/>
  <c r="L10" i="23"/>
  <c r="L13" i="23"/>
  <c r="L22" i="23"/>
  <c r="L20" i="23"/>
  <c r="L25" i="23"/>
  <c r="O11" i="23"/>
  <c r="F5" i="1"/>
  <c r="O34" i="2"/>
  <c r="O33" i="2"/>
  <c r="O32" i="2"/>
  <c r="O31" i="2"/>
  <c r="O30" i="2"/>
  <c r="O20" i="2"/>
  <c r="O23" i="2"/>
  <c r="P20" i="2"/>
  <c r="P23" i="2"/>
  <c r="J12" i="27" l="1"/>
  <c r="F12" i="27"/>
  <c r="C13" i="27"/>
  <c r="B13" i="27"/>
  <c r="A14" i="27"/>
  <c r="H13" i="27"/>
  <c r="G13" i="27"/>
  <c r="E13" i="27"/>
  <c r="D13" i="27"/>
  <c r="P9" i="23"/>
  <c r="P11" i="23"/>
  <c r="O9" i="23"/>
  <c r="O12" i="23"/>
  <c r="O22" i="23"/>
  <c r="O25" i="23"/>
  <c r="I11" i="2"/>
  <c r="L18" i="2"/>
  <c r="K9" i="2"/>
  <c r="K18" i="2"/>
  <c r="K15" i="2"/>
  <c r="I9" i="2"/>
  <c r="I22" i="2"/>
  <c r="I21" i="2"/>
  <c r="I18" i="2"/>
  <c r="I25" i="2"/>
  <c r="I15" i="2"/>
  <c r="J13" i="27" l="1"/>
  <c r="F13" i="27"/>
  <c r="H14" i="27"/>
  <c r="G14" i="27"/>
  <c r="E14" i="27"/>
  <c r="D14" i="27"/>
  <c r="C14" i="27"/>
  <c r="B14" i="27"/>
  <c r="A15" i="27"/>
  <c r="L15" i="2"/>
  <c r="L9" i="2"/>
  <c r="D6" i="1"/>
  <c r="D16" i="1"/>
  <c r="D10" i="1"/>
  <c r="D19" i="1"/>
  <c r="D18" i="1"/>
  <c r="J14" i="27" l="1"/>
  <c r="F14" i="27"/>
  <c r="A16" i="27"/>
  <c r="H15" i="27"/>
  <c r="G15" i="27"/>
  <c r="D15" i="27"/>
  <c r="E15" i="27"/>
  <c r="C15" i="27"/>
  <c r="B15" i="27"/>
  <c r="L33" i="17"/>
  <c r="L32" i="17"/>
  <c r="L31" i="17"/>
  <c r="O33" i="17"/>
  <c r="O32" i="17"/>
  <c r="O31" i="17"/>
  <c r="K33" i="17"/>
  <c r="K32" i="17"/>
  <c r="K31" i="17"/>
  <c r="I33" i="17"/>
  <c r="I32" i="17"/>
  <c r="I31" i="17"/>
  <c r="I21" i="17"/>
  <c r="L34" i="16"/>
  <c r="L33" i="16"/>
  <c r="L32" i="16"/>
  <c r="L31" i="16"/>
  <c r="L30" i="16"/>
  <c r="K34" i="16"/>
  <c r="K33" i="16"/>
  <c r="K32" i="16"/>
  <c r="K31" i="16"/>
  <c r="K30" i="16"/>
  <c r="I34" i="16"/>
  <c r="I33" i="16"/>
  <c r="I32" i="16"/>
  <c r="I31" i="16"/>
  <c r="I30" i="16"/>
  <c r="I12" i="16"/>
  <c r="P33" i="17"/>
  <c r="D35" i="17"/>
  <c r="K34" i="2"/>
  <c r="K33" i="2"/>
  <c r="K32" i="2"/>
  <c r="K31" i="2"/>
  <c r="K30" i="2"/>
  <c r="K29" i="2"/>
  <c r="I34" i="2"/>
  <c r="I33" i="2"/>
  <c r="I32" i="2"/>
  <c r="I31" i="2"/>
  <c r="I30" i="2"/>
  <c r="I29" i="2"/>
  <c r="H40" i="21"/>
  <c r="P31" i="21"/>
  <c r="O31" i="21"/>
  <c r="L31" i="21"/>
  <c r="K31" i="21"/>
  <c r="I31" i="21"/>
  <c r="P30" i="21"/>
  <c r="O30" i="21"/>
  <c r="L30" i="21"/>
  <c r="K30" i="21"/>
  <c r="I30" i="21"/>
  <c r="P29" i="21"/>
  <c r="O29" i="21"/>
  <c r="L29" i="21"/>
  <c r="K29" i="21"/>
  <c r="I29" i="21"/>
  <c r="P28" i="21"/>
  <c r="O28" i="21"/>
  <c r="L28" i="21"/>
  <c r="K28" i="21"/>
  <c r="I28" i="21"/>
  <c r="P26" i="21"/>
  <c r="O26" i="21"/>
  <c r="L26" i="21"/>
  <c r="K26" i="21"/>
  <c r="I26" i="21"/>
  <c r="P25" i="21"/>
  <c r="O25" i="21"/>
  <c r="L25" i="21"/>
  <c r="K25" i="21"/>
  <c r="I25" i="21"/>
  <c r="P20" i="21"/>
  <c r="O20" i="21"/>
  <c r="L20" i="21"/>
  <c r="K20" i="21"/>
  <c r="I20" i="21"/>
  <c r="P24" i="21"/>
  <c r="O24" i="21"/>
  <c r="L24" i="21"/>
  <c r="K24" i="21"/>
  <c r="I24" i="21"/>
  <c r="P23" i="21"/>
  <c r="O23" i="21"/>
  <c r="L23" i="21"/>
  <c r="K23" i="21"/>
  <c r="I23" i="21"/>
  <c r="P22" i="21"/>
  <c r="O22" i="21"/>
  <c r="L22" i="21"/>
  <c r="K22" i="21"/>
  <c r="I22" i="21"/>
  <c r="P21" i="21"/>
  <c r="O21" i="21"/>
  <c r="L21" i="21"/>
  <c r="K21" i="21"/>
  <c r="I21" i="21"/>
  <c r="P19" i="21"/>
  <c r="O19" i="21"/>
  <c r="L19" i="21"/>
  <c r="K19" i="21"/>
  <c r="I19" i="21"/>
  <c r="P27" i="21"/>
  <c r="O27" i="21"/>
  <c r="L27" i="21"/>
  <c r="K27" i="21"/>
  <c r="I27" i="21"/>
  <c r="P18" i="21"/>
  <c r="O18" i="21"/>
  <c r="L18" i="21"/>
  <c r="K18" i="21"/>
  <c r="I18" i="21"/>
  <c r="P17" i="21"/>
  <c r="O17" i="21"/>
  <c r="L17" i="21"/>
  <c r="K17" i="21"/>
  <c r="I17" i="21"/>
  <c r="P16" i="21"/>
  <c r="O16" i="21"/>
  <c r="L16" i="21"/>
  <c r="K16" i="21"/>
  <c r="I16" i="21"/>
  <c r="P12" i="21"/>
  <c r="O12" i="21"/>
  <c r="L12" i="21"/>
  <c r="K12" i="21"/>
  <c r="I12" i="21"/>
  <c r="P15" i="21"/>
  <c r="O15" i="21"/>
  <c r="L15" i="21"/>
  <c r="K15" i="21"/>
  <c r="I15" i="21"/>
  <c r="P14" i="21"/>
  <c r="O14" i="21"/>
  <c r="L14" i="21"/>
  <c r="K14" i="21"/>
  <c r="I14" i="21"/>
  <c r="P13" i="21"/>
  <c r="O13" i="21"/>
  <c r="L13" i="21"/>
  <c r="K13" i="21"/>
  <c r="I13" i="21"/>
  <c r="P11" i="21"/>
  <c r="O11" i="21"/>
  <c r="L11" i="21"/>
  <c r="K11" i="21"/>
  <c r="I11" i="21"/>
  <c r="P10" i="21"/>
  <c r="O10" i="21"/>
  <c r="L10" i="21"/>
  <c r="K10" i="21"/>
  <c r="I10" i="21"/>
  <c r="P9" i="21"/>
  <c r="O9" i="21"/>
  <c r="L9" i="21"/>
  <c r="K9" i="21"/>
  <c r="I9" i="21"/>
  <c r="P8" i="21"/>
  <c r="O8" i="21"/>
  <c r="L8" i="21"/>
  <c r="K8" i="21"/>
  <c r="I8" i="21"/>
  <c r="P7" i="21"/>
  <c r="O7" i="21"/>
  <c r="L7" i="21"/>
  <c r="K7" i="21"/>
  <c r="I7" i="21"/>
  <c r="J15" i="27" l="1"/>
  <c r="F15" i="27"/>
  <c r="C16" i="27"/>
  <c r="B16" i="27"/>
  <c r="A17" i="27"/>
  <c r="H16" i="27"/>
  <c r="G16" i="27"/>
  <c r="E16" i="27"/>
  <c r="D16" i="27"/>
  <c r="G38" i="17"/>
  <c r="G35" i="17"/>
  <c r="G37" i="17"/>
  <c r="G41" i="17"/>
  <c r="G40" i="17"/>
  <c r="G39" i="17"/>
  <c r="G42" i="17"/>
  <c r="H37" i="21"/>
  <c r="H38" i="21"/>
  <c r="H35" i="21"/>
  <c r="H39" i="21"/>
  <c r="H36" i="21"/>
  <c r="P31" i="15"/>
  <c r="P30" i="15"/>
  <c r="P29" i="15"/>
  <c r="O31" i="15"/>
  <c r="O30" i="15"/>
  <c r="O29" i="15"/>
  <c r="L31" i="15"/>
  <c r="L30" i="15"/>
  <c r="L29" i="15"/>
  <c r="K31" i="15"/>
  <c r="K30" i="15"/>
  <c r="K29" i="15"/>
  <c r="I31" i="15"/>
  <c r="I30" i="15"/>
  <c r="I29" i="15"/>
  <c r="J16" i="27" l="1"/>
  <c r="F16" i="27"/>
  <c r="H17" i="27"/>
  <c r="G17" i="27"/>
  <c r="E17" i="27"/>
  <c r="D17" i="27"/>
  <c r="C17" i="27"/>
  <c r="B17" i="27"/>
  <c r="A18" i="27"/>
  <c r="R26" i="1"/>
  <c r="R25" i="1"/>
  <c r="R20" i="1"/>
  <c r="R17" i="1"/>
  <c r="R7" i="1"/>
  <c r="P26" i="1"/>
  <c r="P25" i="1"/>
  <c r="P20" i="1"/>
  <c r="P17" i="1"/>
  <c r="P7" i="1"/>
  <c r="N26" i="1"/>
  <c r="N25" i="1"/>
  <c r="N20" i="1"/>
  <c r="N17" i="1"/>
  <c r="N7" i="1"/>
  <c r="L26" i="1"/>
  <c r="L25" i="1"/>
  <c r="L20" i="1"/>
  <c r="L17" i="1"/>
  <c r="L7" i="1"/>
  <c r="L14" i="1"/>
  <c r="L12" i="1"/>
  <c r="J26" i="1"/>
  <c r="J25" i="1"/>
  <c r="J20" i="1"/>
  <c r="J17" i="1"/>
  <c r="J7" i="1"/>
  <c r="J14" i="1"/>
  <c r="J12" i="1"/>
  <c r="D26" i="1"/>
  <c r="D25" i="1"/>
  <c r="D20" i="1"/>
  <c r="D17" i="1"/>
  <c r="F26" i="1"/>
  <c r="F25" i="1"/>
  <c r="F20" i="1"/>
  <c r="F17" i="1"/>
  <c r="H26" i="1"/>
  <c r="H25" i="1"/>
  <c r="H20" i="1"/>
  <c r="H17" i="1"/>
  <c r="H7" i="1"/>
  <c r="H14" i="1"/>
  <c r="H12" i="1"/>
  <c r="F7" i="1"/>
  <c r="F14" i="1"/>
  <c r="F24" i="1"/>
  <c r="F23" i="1"/>
  <c r="F22" i="1"/>
  <c r="F12" i="1"/>
  <c r="F6" i="1"/>
  <c r="F16" i="1"/>
  <c r="F10" i="1"/>
  <c r="F21" i="1"/>
  <c r="F19" i="1"/>
  <c r="F18" i="1"/>
  <c r="F8" i="1"/>
  <c r="D7" i="1"/>
  <c r="D14" i="1"/>
  <c r="D24" i="1"/>
  <c r="D23" i="1"/>
  <c r="D22" i="1"/>
  <c r="D12" i="1"/>
  <c r="D11" i="1"/>
  <c r="D9" i="1"/>
  <c r="D21" i="1"/>
  <c r="D8" i="1"/>
  <c r="H13" i="1"/>
  <c r="H15" i="1"/>
  <c r="D13" i="1"/>
  <c r="D15" i="1"/>
  <c r="H8" i="1"/>
  <c r="J8" i="1"/>
  <c r="L8" i="1"/>
  <c r="N8" i="1"/>
  <c r="P8" i="1"/>
  <c r="H18" i="1"/>
  <c r="J18" i="1"/>
  <c r="L18" i="1"/>
  <c r="N18" i="1"/>
  <c r="P18" i="1"/>
  <c r="H19" i="1"/>
  <c r="J19" i="1"/>
  <c r="L19" i="1"/>
  <c r="N19" i="1"/>
  <c r="P19" i="1"/>
  <c r="H21" i="1"/>
  <c r="J21" i="1"/>
  <c r="L21" i="1"/>
  <c r="N21" i="1"/>
  <c r="P21" i="1"/>
  <c r="H10" i="1"/>
  <c r="J10" i="1"/>
  <c r="L10" i="1"/>
  <c r="N10" i="1"/>
  <c r="P10" i="1"/>
  <c r="H16" i="1"/>
  <c r="J16" i="1"/>
  <c r="L16" i="1"/>
  <c r="N16" i="1"/>
  <c r="P16" i="1"/>
  <c r="H6" i="1"/>
  <c r="J6" i="1"/>
  <c r="L6" i="1"/>
  <c r="N6" i="1"/>
  <c r="P6" i="1"/>
  <c r="F9" i="1"/>
  <c r="H9" i="1"/>
  <c r="J9" i="1"/>
  <c r="L9" i="1"/>
  <c r="N9" i="1"/>
  <c r="P9" i="1"/>
  <c r="F11" i="1"/>
  <c r="H11" i="1"/>
  <c r="J11" i="1"/>
  <c r="L11" i="1"/>
  <c r="N11" i="1"/>
  <c r="P11" i="1"/>
  <c r="H5" i="1"/>
  <c r="J5" i="1"/>
  <c r="L5" i="1"/>
  <c r="P5" i="1"/>
  <c r="F13" i="1"/>
  <c r="J13" i="1"/>
  <c r="L13" i="1"/>
  <c r="N13" i="1"/>
  <c r="P13" i="1"/>
  <c r="F15" i="1"/>
  <c r="J15" i="1"/>
  <c r="L15" i="1"/>
  <c r="N15" i="1"/>
  <c r="P15" i="1"/>
  <c r="N12" i="1"/>
  <c r="P12" i="1"/>
  <c r="H22" i="1"/>
  <c r="J22" i="1"/>
  <c r="L22" i="1"/>
  <c r="N22" i="1"/>
  <c r="P22" i="1"/>
  <c r="H23" i="1"/>
  <c r="J23" i="1"/>
  <c r="N23" i="1"/>
  <c r="P23" i="1"/>
  <c r="H24" i="1"/>
  <c r="J24" i="1"/>
  <c r="L24" i="1"/>
  <c r="N24" i="1"/>
  <c r="P24" i="1"/>
  <c r="N14" i="1"/>
  <c r="P14" i="1"/>
  <c r="R8" i="1"/>
  <c r="R18" i="1"/>
  <c r="R19" i="1"/>
  <c r="R21" i="1"/>
  <c r="R10" i="1"/>
  <c r="R16" i="1"/>
  <c r="R6" i="1"/>
  <c r="R9" i="1"/>
  <c r="R11" i="1"/>
  <c r="R5" i="1"/>
  <c r="R13" i="1"/>
  <c r="R15" i="1"/>
  <c r="R12" i="1"/>
  <c r="R22" i="1"/>
  <c r="R23" i="1"/>
  <c r="R24" i="1"/>
  <c r="R14" i="1"/>
  <c r="F17" i="27" l="1"/>
  <c r="J17" i="27"/>
  <c r="A19" i="27"/>
  <c r="H18" i="27"/>
  <c r="G18" i="27"/>
  <c r="D18" i="27"/>
  <c r="E18" i="27"/>
  <c r="C18" i="27"/>
  <c r="B18" i="27"/>
  <c r="S20" i="1"/>
  <c r="S25" i="1"/>
  <c r="S26" i="1"/>
  <c r="S17" i="1"/>
  <c r="S7" i="1"/>
  <c r="S14" i="1"/>
  <c r="S12" i="1"/>
  <c r="S9" i="1"/>
  <c r="S10" i="1"/>
  <c r="S8" i="1"/>
  <c r="S15" i="1"/>
  <c r="S23" i="1"/>
  <c r="S24" i="1"/>
  <c r="S5" i="1"/>
  <c r="S21" i="1"/>
  <c r="S6" i="1"/>
  <c r="S19" i="1"/>
  <c r="S22" i="1"/>
  <c r="S16" i="1"/>
  <c r="S18" i="1"/>
  <c r="S13" i="1"/>
  <c r="S11" i="1"/>
  <c r="F18" i="27" l="1"/>
  <c r="J18" i="27"/>
  <c r="C19" i="27"/>
  <c r="B19" i="27"/>
  <c r="A20" i="27"/>
  <c r="H19" i="27"/>
  <c r="G19" i="27"/>
  <c r="E19" i="27"/>
  <c r="D19" i="27"/>
  <c r="D30" i="20"/>
  <c r="G37" i="20" s="1"/>
  <c r="P28" i="20"/>
  <c r="O28" i="20"/>
  <c r="K28" i="20"/>
  <c r="I28" i="20"/>
  <c r="L28" i="20" s="1"/>
  <c r="P27" i="20"/>
  <c r="O27" i="20"/>
  <c r="L27" i="20"/>
  <c r="K27" i="20"/>
  <c r="I27" i="20"/>
  <c r="P26" i="20"/>
  <c r="O26" i="20"/>
  <c r="L26" i="20"/>
  <c r="K26" i="20"/>
  <c r="I26" i="20"/>
  <c r="P25" i="20"/>
  <c r="O25" i="20"/>
  <c r="L25" i="20"/>
  <c r="K25" i="20"/>
  <c r="I25" i="20"/>
  <c r="P24" i="20"/>
  <c r="O24" i="20"/>
  <c r="L24" i="20"/>
  <c r="K24" i="20"/>
  <c r="I24" i="20"/>
  <c r="P23" i="20"/>
  <c r="O23" i="20"/>
  <c r="L23" i="20"/>
  <c r="K23" i="20"/>
  <c r="I23" i="20"/>
  <c r="P22" i="20"/>
  <c r="K22" i="20"/>
  <c r="I22" i="20"/>
  <c r="L22" i="20" s="1"/>
  <c r="P21" i="20"/>
  <c r="O21" i="20"/>
  <c r="K21" i="20"/>
  <c r="I21" i="20"/>
  <c r="L21" i="20" s="1"/>
  <c r="P20" i="20"/>
  <c r="O20" i="20"/>
  <c r="L20" i="20"/>
  <c r="K20" i="20"/>
  <c r="I20" i="20"/>
  <c r="P19" i="20"/>
  <c r="O19" i="20"/>
  <c r="L19" i="20"/>
  <c r="K19" i="20"/>
  <c r="I19" i="20"/>
  <c r="K18" i="20"/>
  <c r="I18" i="20"/>
  <c r="L18" i="20" s="1"/>
  <c r="P17" i="20"/>
  <c r="O17" i="20"/>
  <c r="L17" i="20"/>
  <c r="K17" i="20"/>
  <c r="I17" i="20"/>
  <c r="P16" i="20"/>
  <c r="O16" i="20"/>
  <c r="K16" i="20"/>
  <c r="I16" i="20"/>
  <c r="L16" i="20" s="1"/>
  <c r="P15" i="20"/>
  <c r="O15" i="20"/>
  <c r="L15" i="20"/>
  <c r="K15" i="20"/>
  <c r="I15" i="20"/>
  <c r="P14" i="20"/>
  <c r="O14" i="20"/>
  <c r="L14" i="20"/>
  <c r="K14" i="20"/>
  <c r="I14" i="20"/>
  <c r="P13" i="20"/>
  <c r="K13" i="20"/>
  <c r="I13" i="20"/>
  <c r="L13" i="20" s="1"/>
  <c r="P12" i="20"/>
  <c r="O12" i="20"/>
  <c r="K12" i="20"/>
  <c r="L12" i="20" s="1"/>
  <c r="P11" i="20"/>
  <c r="O11" i="20"/>
  <c r="L11" i="20"/>
  <c r="K11" i="20"/>
  <c r="I11" i="20"/>
  <c r="P10" i="20"/>
  <c r="O10" i="20"/>
  <c r="L10" i="20"/>
  <c r="K10" i="20"/>
  <c r="I10" i="20"/>
  <c r="P9" i="20"/>
  <c r="O9" i="20"/>
  <c r="L9" i="20"/>
  <c r="K9" i="20"/>
  <c r="I9" i="20"/>
  <c r="J19" i="27" l="1"/>
  <c r="F19" i="27"/>
  <c r="H20" i="27"/>
  <c r="G20" i="27"/>
  <c r="E20" i="27"/>
  <c r="D20" i="27"/>
  <c r="C20" i="27"/>
  <c r="B20" i="27"/>
  <c r="A21" i="27"/>
  <c r="G34" i="20"/>
  <c r="G30" i="20"/>
  <c r="G35" i="20"/>
  <c r="P18" i="20" s="1"/>
  <c r="G32" i="20"/>
  <c r="O18" i="20" s="1"/>
  <c r="G36" i="20"/>
  <c r="G33" i="20"/>
  <c r="O12" i="17"/>
  <c r="P16" i="17"/>
  <c r="O16" i="17"/>
  <c r="K16" i="17"/>
  <c r="I16" i="17"/>
  <c r="P17" i="17"/>
  <c r="O17" i="17"/>
  <c r="K17" i="17"/>
  <c r="I17" i="17"/>
  <c r="P11" i="17"/>
  <c r="O11" i="17"/>
  <c r="K11" i="17"/>
  <c r="I11" i="17"/>
  <c r="P18" i="17"/>
  <c r="O18" i="17"/>
  <c r="K18" i="17"/>
  <c r="I18" i="17"/>
  <c r="P10" i="17"/>
  <c r="O10" i="17"/>
  <c r="K10" i="17"/>
  <c r="I10" i="17"/>
  <c r="P19" i="17"/>
  <c r="O19" i="17"/>
  <c r="K19" i="17"/>
  <c r="I19" i="17"/>
  <c r="P14" i="17"/>
  <c r="O14" i="17"/>
  <c r="K14" i="17"/>
  <c r="I14" i="17"/>
  <c r="P9" i="17"/>
  <c r="K9" i="17"/>
  <c r="I9" i="17"/>
  <c r="K12" i="17"/>
  <c r="I12" i="17"/>
  <c r="P13" i="17"/>
  <c r="O13" i="17"/>
  <c r="K13" i="17"/>
  <c r="I13" i="17"/>
  <c r="P20" i="17"/>
  <c r="O20" i="17"/>
  <c r="K20" i="17"/>
  <c r="I20" i="17"/>
  <c r="P24" i="17"/>
  <c r="O24" i="17"/>
  <c r="K24" i="17"/>
  <c r="I24" i="17"/>
  <c r="P25" i="17"/>
  <c r="O25" i="17"/>
  <c r="K25" i="17"/>
  <c r="I25" i="17"/>
  <c r="P23" i="17"/>
  <c r="O23" i="17"/>
  <c r="K23" i="17"/>
  <c r="I23" i="17"/>
  <c r="P21" i="17"/>
  <c r="K21" i="17"/>
  <c r="P22" i="17"/>
  <c r="O22" i="17"/>
  <c r="K22" i="17"/>
  <c r="I22" i="17"/>
  <c r="D36" i="16"/>
  <c r="P32" i="16"/>
  <c r="O32" i="16"/>
  <c r="P28" i="16"/>
  <c r="O28" i="16"/>
  <c r="L28" i="16"/>
  <c r="K28" i="16"/>
  <c r="I28" i="16"/>
  <c r="P27" i="16"/>
  <c r="O27" i="16"/>
  <c r="L27" i="16"/>
  <c r="K27" i="16"/>
  <c r="I27" i="16"/>
  <c r="P26" i="16"/>
  <c r="O26" i="16"/>
  <c r="L26" i="16"/>
  <c r="K26" i="16"/>
  <c r="I26" i="16"/>
  <c r="P24" i="16"/>
  <c r="K24" i="16"/>
  <c r="L24" i="16"/>
  <c r="P23" i="16"/>
  <c r="K23" i="16"/>
  <c r="I23" i="16"/>
  <c r="P22" i="16"/>
  <c r="O22" i="16"/>
  <c r="K22" i="16"/>
  <c r="I22" i="16"/>
  <c r="P21" i="16"/>
  <c r="K21" i="16"/>
  <c r="I21" i="16"/>
  <c r="L21" i="16" s="1"/>
  <c r="O20" i="16"/>
  <c r="K20" i="16"/>
  <c r="I20" i="16"/>
  <c r="L20" i="16" s="1"/>
  <c r="K19" i="16"/>
  <c r="I19" i="16"/>
  <c r="K18" i="16"/>
  <c r="I18" i="16"/>
  <c r="P17" i="16"/>
  <c r="O17" i="16"/>
  <c r="L17" i="16"/>
  <c r="K17" i="16"/>
  <c r="I17" i="16"/>
  <c r="P16" i="16"/>
  <c r="O16" i="16"/>
  <c r="K16" i="16"/>
  <c r="I16" i="16"/>
  <c r="P15" i="16"/>
  <c r="O15" i="16"/>
  <c r="K15" i="16"/>
  <c r="I15" i="16"/>
  <c r="L15" i="16" s="1"/>
  <c r="P14" i="16"/>
  <c r="K14" i="16"/>
  <c r="I14" i="16"/>
  <c r="P13" i="16"/>
  <c r="K13" i="16"/>
  <c r="I13" i="16"/>
  <c r="P12" i="16"/>
  <c r="K12" i="16"/>
  <c r="L12" i="16" s="1"/>
  <c r="P11" i="16"/>
  <c r="O11" i="16"/>
  <c r="L11" i="16"/>
  <c r="K11" i="16"/>
  <c r="I11" i="16"/>
  <c r="P10" i="16"/>
  <c r="K10" i="16"/>
  <c r="I10" i="16"/>
  <c r="P9" i="16"/>
  <c r="O9" i="16"/>
  <c r="L9" i="16"/>
  <c r="K9" i="16"/>
  <c r="I9" i="16"/>
  <c r="L11" i="17" l="1"/>
  <c r="L14" i="17"/>
  <c r="L13" i="17"/>
  <c r="J20" i="27"/>
  <c r="F20" i="27"/>
  <c r="A22" i="27"/>
  <c r="H21" i="27"/>
  <c r="D21" i="27"/>
  <c r="G21" i="27"/>
  <c r="E21" i="27"/>
  <c r="C21" i="27"/>
  <c r="B21" i="27"/>
  <c r="G43" i="16"/>
  <c r="G36" i="16"/>
  <c r="L23" i="16"/>
  <c r="O13" i="20"/>
  <c r="O22" i="20"/>
  <c r="L22" i="16"/>
  <c r="L19" i="16"/>
  <c r="L18" i="16"/>
  <c r="L16" i="16"/>
  <c r="L14" i="16"/>
  <c r="L12" i="17"/>
  <c r="L9" i="17"/>
  <c r="L10" i="17"/>
  <c r="L13" i="16"/>
  <c r="L10" i="16"/>
  <c r="O9" i="17"/>
  <c r="P12" i="17"/>
  <c r="O21" i="17"/>
  <c r="G40" i="16"/>
  <c r="G41" i="16"/>
  <c r="P20" i="16" s="1"/>
  <c r="G38" i="16"/>
  <c r="O14" i="16" s="1"/>
  <c r="G42" i="16"/>
  <c r="G39" i="16"/>
  <c r="D33" i="15"/>
  <c r="G40" i="15" l="1"/>
  <c r="G33" i="15"/>
  <c r="J21" i="27"/>
  <c r="F21" i="27"/>
  <c r="C22" i="27"/>
  <c r="B22" i="27"/>
  <c r="A23" i="27"/>
  <c r="H22" i="27"/>
  <c r="G22" i="27"/>
  <c r="E22" i="27"/>
  <c r="D22" i="27"/>
  <c r="O13" i="16"/>
  <c r="O24" i="16"/>
  <c r="P18" i="16"/>
  <c r="P19" i="16"/>
  <c r="O12" i="16"/>
  <c r="O10" i="16"/>
  <c r="O23" i="16"/>
  <c r="O18" i="16"/>
  <c r="O21" i="16"/>
  <c r="O19" i="16"/>
  <c r="G37" i="15"/>
  <c r="O12" i="15" s="1"/>
  <c r="G38" i="15"/>
  <c r="P15" i="15" s="1"/>
  <c r="G35" i="15"/>
  <c r="O10" i="15" s="1"/>
  <c r="G39" i="15"/>
  <c r="G36" i="15"/>
  <c r="O11" i="15" s="1"/>
  <c r="J22" i="27" l="1"/>
  <c r="F22" i="27"/>
  <c r="H23" i="27"/>
  <c r="D23" i="27"/>
  <c r="G23" i="27"/>
  <c r="E23" i="27"/>
  <c r="C23" i="27"/>
  <c r="B23" i="27"/>
  <c r="A24" i="27"/>
  <c r="P22" i="2"/>
  <c r="J23" i="27" l="1"/>
  <c r="F23" i="27"/>
  <c r="A25" i="27"/>
  <c r="H24" i="27"/>
  <c r="G24" i="27"/>
  <c r="D24" i="27"/>
  <c r="E24" i="27"/>
  <c r="C24" i="27"/>
  <c r="B24" i="27"/>
  <c r="D36" i="2"/>
  <c r="P29" i="2"/>
  <c r="O29" i="2"/>
  <c r="L29" i="2"/>
  <c r="P18" i="2"/>
  <c r="O18" i="2"/>
  <c r="K14" i="2"/>
  <c r="I14" i="2"/>
  <c r="L14" i="2" s="1"/>
  <c r="P14" i="2"/>
  <c r="O14" i="2"/>
  <c r="L28" i="2"/>
  <c r="K28" i="2"/>
  <c r="I28" i="2"/>
  <c r="P17" i="2"/>
  <c r="O17" i="2"/>
  <c r="L27" i="2"/>
  <c r="K27" i="2"/>
  <c r="I27" i="2"/>
  <c r="P12" i="2"/>
  <c r="K13" i="2"/>
  <c r="I13" i="2"/>
  <c r="L13" i="2" s="1"/>
  <c r="P16" i="2"/>
  <c r="K26" i="2"/>
  <c r="I26" i="2"/>
  <c r="L26" i="2" s="1"/>
  <c r="K17" i="2"/>
  <c r="I17" i="2"/>
  <c r="K16" i="2"/>
  <c r="L16" i="2" s="1"/>
  <c r="I16" i="2"/>
  <c r="K24" i="2"/>
  <c r="I24" i="2"/>
  <c r="K12" i="2"/>
  <c r="I12" i="2"/>
  <c r="K10" i="2"/>
  <c r="I10" i="2"/>
  <c r="L10" i="2" s="1"/>
  <c r="P28" i="2"/>
  <c r="O28" i="2"/>
  <c r="L20" i="2"/>
  <c r="K20" i="2"/>
  <c r="I20" i="2"/>
  <c r="P27" i="2"/>
  <c r="K23" i="2"/>
  <c r="I23" i="2"/>
  <c r="P26" i="2"/>
  <c r="K22" i="2"/>
  <c r="P24" i="2"/>
  <c r="K21" i="2"/>
  <c r="L21" i="2" s="1"/>
  <c r="K25" i="2"/>
  <c r="L25" i="2" s="1"/>
  <c r="K11" i="2"/>
  <c r="L11" i="2" s="1"/>
  <c r="P19" i="2"/>
  <c r="O19" i="2"/>
  <c r="K19" i="2"/>
  <c r="I19" i="2"/>
  <c r="L19" i="2" s="1"/>
  <c r="G43" i="2" l="1"/>
  <c r="B3" i="28" s="1"/>
  <c r="G36" i="2"/>
  <c r="J24" i="27"/>
  <c r="F24" i="27"/>
  <c r="C25" i="27"/>
  <c r="B25" i="27"/>
  <c r="A26" i="27"/>
  <c r="H25" i="27"/>
  <c r="D25" i="27"/>
  <c r="G25" i="27"/>
  <c r="E25" i="27"/>
  <c r="L12" i="2"/>
  <c r="L17" i="2"/>
  <c r="L24" i="2"/>
  <c r="L22" i="2"/>
  <c r="L23" i="2"/>
  <c r="G41" i="2"/>
  <c r="G38" i="2"/>
  <c r="O9" i="2" s="1"/>
  <c r="G42" i="2"/>
  <c r="B4" i="28" s="1"/>
  <c r="G40" i="2"/>
  <c r="G39" i="2"/>
  <c r="P11" i="2" l="1"/>
  <c r="P9" i="2"/>
  <c r="J25" i="27"/>
  <c r="F25" i="27"/>
  <c r="H26" i="27"/>
  <c r="G26" i="27"/>
  <c r="E26" i="27"/>
  <c r="D26" i="27"/>
  <c r="C26" i="27"/>
  <c r="B26" i="27"/>
  <c r="A27" i="27"/>
  <c r="O12" i="2"/>
  <c r="O11" i="2"/>
  <c r="O10" i="2"/>
  <c r="O15" i="2"/>
  <c r="O25" i="2"/>
  <c r="O22" i="2"/>
  <c r="P25" i="2"/>
  <c r="P10" i="2"/>
  <c r="P13" i="2"/>
  <c r="P21" i="2"/>
  <c r="O26" i="2"/>
  <c r="O21" i="2"/>
  <c r="O27" i="2"/>
  <c r="O24" i="2"/>
  <c r="O13" i="2"/>
  <c r="O16" i="2"/>
  <c r="J26" i="27" l="1"/>
  <c r="F26" i="27"/>
  <c r="A28" i="27"/>
  <c r="H27" i="27"/>
  <c r="G27" i="27"/>
  <c r="E27" i="27"/>
  <c r="D27" i="27"/>
  <c r="C27" i="27"/>
  <c r="B27" i="27"/>
  <c r="J27" i="27" l="1"/>
  <c r="F27" i="27"/>
  <c r="C28" i="27"/>
  <c r="B28" i="27"/>
  <c r="A29" i="27"/>
  <c r="H28" i="27"/>
  <c r="G28" i="27"/>
  <c r="E28" i="27"/>
  <c r="D28" i="27"/>
  <c r="J28" i="27" l="1"/>
  <c r="F28" i="27"/>
  <c r="H29" i="27"/>
  <c r="G29" i="27"/>
  <c r="E29" i="27"/>
  <c r="D29" i="27"/>
  <c r="C29" i="27"/>
  <c r="B29" i="27"/>
  <c r="F29" i="27" l="1"/>
  <c r="J29" i="27"/>
</calcChain>
</file>

<file path=xl/sharedStrings.xml><?xml version="1.0" encoding="utf-8"?>
<sst xmlns="http://schemas.openxmlformats.org/spreadsheetml/2006/main" count="743" uniqueCount="118">
  <si>
    <t>Pamunkey River</t>
  </si>
  <si>
    <t>Total Points</t>
  </si>
  <si>
    <t>Big Fish</t>
  </si>
  <si>
    <t>Place</t>
  </si>
  <si>
    <t>Angler</t>
  </si>
  <si>
    <t>Finish</t>
  </si>
  <si>
    <t>Points</t>
  </si>
  <si>
    <t>Phillips, Kevin</t>
  </si>
  <si>
    <t>Clancy, Bill</t>
  </si>
  <si>
    <t>Sullivan, Ron</t>
  </si>
  <si>
    <t>Adams, Jeff</t>
  </si>
  <si>
    <t>P</t>
  </si>
  <si>
    <t>Allen, Ray</t>
  </si>
  <si>
    <t>Brown, Dan</t>
  </si>
  <si>
    <t>Russ, Mike</t>
  </si>
  <si>
    <t>Nicely, Mike</t>
  </si>
  <si>
    <t>5-Rivers Bassmasters Club Tournament #1</t>
  </si>
  <si>
    <t>Date:</t>
  </si>
  <si>
    <t>In-Water Time:</t>
  </si>
  <si>
    <t>Blast Off Time:</t>
  </si>
  <si>
    <t>or Safe Light</t>
  </si>
  <si>
    <t>High Tide:</t>
  </si>
  <si>
    <t>Low Tide:</t>
  </si>
  <si>
    <t>Sunrise:</t>
  </si>
  <si>
    <t>Weigh In Time:</t>
  </si>
  <si>
    <t>Boat #</t>
  </si>
  <si>
    <t>Boater or Non-Boater</t>
  </si>
  <si>
    <t>Paid</t>
  </si>
  <si>
    <t>Big Fish Weight</t>
  </si>
  <si>
    <t>Total # of Fish</t>
  </si>
  <si>
    <t>Gross Weight</t>
  </si>
  <si>
    <t>Total # of Dead Fish</t>
  </si>
  <si>
    <t>Dead Fish Penalty (.25lb)</t>
  </si>
  <si>
    <t>Total # Short Fish</t>
  </si>
  <si>
    <t>Short Fish Penalty (1.0Lb)</t>
  </si>
  <si>
    <t>Net Weight</t>
  </si>
  <si>
    <t>Final Position</t>
  </si>
  <si>
    <t>Payout</t>
  </si>
  <si>
    <t>BF</t>
  </si>
  <si>
    <t>Total</t>
  </si>
  <si>
    <t>Total # Anglers:</t>
  </si>
  <si>
    <t>x $25.00</t>
  </si>
  <si>
    <t>1st Place</t>
  </si>
  <si>
    <t>2nd Place</t>
  </si>
  <si>
    <t>3rd Place</t>
  </si>
  <si>
    <t>Club Fund</t>
  </si>
  <si>
    <t>DFC Payout</t>
  </si>
  <si>
    <t>DNF</t>
  </si>
  <si>
    <t>5-Rivers Bassmasters Club Tournament #5</t>
  </si>
  <si>
    <t>Chickahominy River</t>
  </si>
  <si>
    <t>Elliot, Mark</t>
  </si>
  <si>
    <t xml:space="preserve">Coons, Scott </t>
  </si>
  <si>
    <t>Skinner, Nicky</t>
  </si>
  <si>
    <t>Webb, Brad</t>
  </si>
  <si>
    <t>Coons, Scott</t>
  </si>
  <si>
    <t>Chowan River</t>
  </si>
  <si>
    <t>5-Rivers Bassmasters Club Tournament #</t>
  </si>
  <si>
    <t>5-Rivers Bassmasters Club Tournament #3</t>
  </si>
  <si>
    <t>5-Rivers Bassmasters Club Tournament #2</t>
  </si>
  <si>
    <t>5-Rivers Bassmasters Club Tournament #6</t>
  </si>
  <si>
    <t>N/A</t>
  </si>
  <si>
    <t>Brown, Kevin</t>
  </si>
  <si>
    <t>Clark, Zach</t>
  </si>
  <si>
    <t>Boater or Non-Boater or DNF/DNP</t>
  </si>
  <si>
    <t>Johnson Jr, Nelson</t>
  </si>
  <si>
    <t>x $30.00</t>
  </si>
  <si>
    <t>X NO Participants</t>
  </si>
  <si>
    <t>Johnson, Nelson, Jr</t>
  </si>
  <si>
    <t>Number</t>
  </si>
  <si>
    <t>Stateman, Glen</t>
  </si>
  <si>
    <t>Mclean, Dave</t>
  </si>
  <si>
    <t>TBD</t>
  </si>
  <si>
    <t>Stateman Glen</t>
  </si>
  <si>
    <t>Reeves Frank</t>
  </si>
  <si>
    <t>Clark, Stephanie</t>
  </si>
  <si>
    <t>Wright Willie</t>
  </si>
  <si>
    <t>McLean, Dave</t>
  </si>
  <si>
    <t>Reeves, Frank</t>
  </si>
  <si>
    <t>5-Rivers Bassmasters Club Tournament #4</t>
  </si>
  <si>
    <t>5-Rivers Bassmasters Club Tournament #7</t>
  </si>
  <si>
    <t>5-Rivers Bassmasters Dash for Cash</t>
  </si>
  <si>
    <t>p</t>
  </si>
  <si>
    <t>Dash for
Cash</t>
  </si>
  <si>
    <t>No. Of Entry's</t>
  </si>
  <si>
    <t>*</t>
  </si>
  <si>
    <t>Payout
Total</t>
  </si>
  <si>
    <t>1st
Place</t>
  </si>
  <si>
    <t>2nd
Place</t>
  </si>
  <si>
    <t>3rd
Place</t>
  </si>
  <si>
    <t>Big
Fish</t>
  </si>
  <si>
    <t>Club
Fund</t>
  </si>
  <si>
    <t>Club
Treasury
Total</t>
  </si>
  <si>
    <t>Sam Bunting</t>
  </si>
  <si>
    <t>Guest</t>
  </si>
  <si>
    <t>DFC</t>
  </si>
  <si>
    <t>Club fund</t>
  </si>
  <si>
    <t>Kerr</t>
  </si>
  <si>
    <t>Lake Gaston</t>
  </si>
  <si>
    <t>Lake Chesdin</t>
  </si>
  <si>
    <t>Pasquotank River</t>
  </si>
  <si>
    <t>Nottoway River</t>
  </si>
  <si>
    <t>2:52pm</t>
  </si>
  <si>
    <t>1:33pm</t>
  </si>
  <si>
    <t>5-Rivers Bassmasters Club Tournament #8</t>
  </si>
  <si>
    <t>#1
Kerr Reservoir</t>
  </si>
  <si>
    <t>#2
Lake Gaston</t>
  </si>
  <si>
    <t>#3
Lake Chesdin</t>
  </si>
  <si>
    <t>#4
Pasquotank R</t>
  </si>
  <si>
    <t>#5
Nottoway R</t>
  </si>
  <si>
    <t>#6
Pamunkey R</t>
  </si>
  <si>
    <t>#7
Chick R</t>
  </si>
  <si>
    <t>#8
Chowan R</t>
  </si>
  <si>
    <t>O'Boyle, Ken</t>
  </si>
  <si>
    <t>Johnson, Lee</t>
  </si>
  <si>
    <t>James Breen</t>
  </si>
  <si>
    <t>Non Boater</t>
  </si>
  <si>
    <t>Nicky Skinner</t>
  </si>
  <si>
    <t>Breen, James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</si>
</sst>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164" formatCode="0.000"/>
    <numFmt numFmtId="165" formatCode="&quot;$&quot;#,##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5">
    <xf numFmtId="0" fontId="0" fillId="0" borderId="0" xfId="0"/>
    <xf numFmtId="0" fontId="2" fillId="0" borderId="0" xfId="0" applyFont="1" applyAlignment="1">
      <alignment wrapText="1"/>
    </xf>
    <xf numFmtId="0" fontId="2" fillId="0" borderId="3" xfId="0" applyFont="1" applyBorder="1" applyAlignment="1">
      <alignment wrapText="1"/>
    </xf>
    <xf numFmtId="0" fontId="2" fillId="0" borderId="3" xfId="0" applyFont="1" applyBorder="1"/>
    <xf numFmtId="0" fontId="2" fillId="0" borderId="1" xfId="0" applyFont="1" applyBorder="1" applyAlignment="1">
      <alignment wrapText="1"/>
    </xf>
    <xf numFmtId="0" fontId="3" fillId="0" borderId="3" xfId="0" applyFont="1" applyBorder="1"/>
    <xf numFmtId="0" fontId="2" fillId="0" borderId="0" xfId="0" applyFont="1"/>
    <xf numFmtId="14" fontId="2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/>
    <xf numFmtId="0" fontId="3" fillId="0" borderId="0" xfId="0" applyFont="1"/>
    <xf numFmtId="0" fontId="4" fillId="0" borderId="3" xfId="0" applyFont="1" applyBorder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5" fillId="0" borderId="0" xfId="0" applyFont="1"/>
    <xf numFmtId="0" fontId="3" fillId="0" borderId="0" xfId="0" applyFont="1" applyAlignment="1">
      <alignment horizontal="center"/>
    </xf>
    <xf numFmtId="0" fontId="2" fillId="0" borderId="3" xfId="0" applyFont="1" applyBorder="1" applyAlignment="1">
      <alignment horizontal="right" vertical="center"/>
    </xf>
    <xf numFmtId="20" fontId="2" fillId="0" borderId="5" xfId="0" applyNumberFormat="1" applyFont="1" applyBorder="1" applyAlignment="1">
      <alignment horizontal="center"/>
    </xf>
    <xf numFmtId="20" fontId="2" fillId="0" borderId="5" xfId="0" applyNumberFormat="1" applyFont="1" applyBorder="1" applyAlignment="1">
      <alignment horizontal="right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18" fontId="3" fillId="0" borderId="3" xfId="0" applyNumberFormat="1" applyFont="1" applyBorder="1" applyAlignment="1">
      <alignment horizontal="center" vertical="center"/>
    </xf>
    <xf numFmtId="18" fontId="3" fillId="0" borderId="3" xfId="0" applyNumberFormat="1" applyFont="1" applyBorder="1" applyAlignment="1">
      <alignment horizontal="center"/>
    </xf>
    <xf numFmtId="20" fontId="3" fillId="0" borderId="3" xfId="0" applyNumberFormat="1" applyFont="1" applyBorder="1" applyAlignment="1">
      <alignment horizontal="center"/>
    </xf>
    <xf numFmtId="20" fontId="3" fillId="0" borderId="5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2" fontId="3" fillId="0" borderId="3" xfId="0" applyNumberFormat="1" applyFont="1" applyBorder="1"/>
    <xf numFmtId="44" fontId="3" fillId="0" borderId="3" xfId="1" applyFont="1" applyFill="1" applyBorder="1"/>
    <xf numFmtId="0" fontId="3" fillId="0" borderId="0" xfId="0" applyFont="1" applyAlignment="1">
      <alignment horizontal="center" vertical="center"/>
    </xf>
    <xf numFmtId="44" fontId="3" fillId="0" borderId="0" xfId="1" applyFont="1"/>
    <xf numFmtId="18" fontId="3" fillId="0" borderId="5" xfId="0" applyNumberFormat="1" applyFont="1" applyBorder="1" applyAlignment="1">
      <alignment horizontal="center"/>
    </xf>
    <xf numFmtId="0" fontId="3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0" fontId="3" fillId="2" borderId="0" xfId="0" applyFont="1" applyFill="1"/>
    <xf numFmtId="0" fontId="3" fillId="2" borderId="8" xfId="0" applyFont="1" applyFill="1" applyBorder="1" applyAlignment="1">
      <alignment horizontal="center"/>
    </xf>
    <xf numFmtId="0" fontId="3" fillId="2" borderId="3" xfId="0" applyFont="1" applyFill="1" applyBorder="1"/>
    <xf numFmtId="0" fontId="2" fillId="0" borderId="8" xfId="0" applyFont="1" applyBorder="1" applyAlignment="1">
      <alignment horizontal="right" vertical="center"/>
    </xf>
    <xf numFmtId="20" fontId="2" fillId="0" borderId="13" xfId="0" applyNumberFormat="1" applyFont="1" applyBorder="1" applyAlignment="1">
      <alignment horizontal="center"/>
    </xf>
    <xf numFmtId="20" fontId="2" fillId="0" borderId="13" xfId="0" applyNumberFormat="1" applyFont="1" applyBorder="1" applyAlignment="1">
      <alignment horizontal="right"/>
    </xf>
    <xf numFmtId="0" fontId="6" fillId="0" borderId="3" xfId="0" applyFont="1" applyBorder="1" applyAlignment="1">
      <alignment horizontal="center" wrapText="1"/>
    </xf>
    <xf numFmtId="0" fontId="3" fillId="0" borderId="6" xfId="0" applyFont="1" applyBorder="1"/>
    <xf numFmtId="0" fontId="3" fillId="0" borderId="6" xfId="0" applyFont="1" applyBorder="1" applyAlignment="1">
      <alignment horizontal="center" vertical="center"/>
    </xf>
    <xf numFmtId="0" fontId="7" fillId="0" borderId="6" xfId="0" applyFont="1" applyBorder="1"/>
    <xf numFmtId="44" fontId="7" fillId="0" borderId="6" xfId="1" applyFont="1" applyBorder="1"/>
    <xf numFmtId="0" fontId="3" fillId="0" borderId="15" xfId="0" applyFont="1" applyBorder="1"/>
    <xf numFmtId="0" fontId="7" fillId="0" borderId="15" xfId="0" applyFont="1" applyBorder="1"/>
    <xf numFmtId="0" fontId="3" fillId="2" borderId="3" xfId="0" applyFont="1" applyFill="1" applyBorder="1" applyAlignment="1">
      <alignment horizontal="center" vertical="center"/>
    </xf>
    <xf numFmtId="2" fontId="3" fillId="2" borderId="3" xfId="0" applyNumberFormat="1" applyFont="1" applyFill="1" applyBorder="1"/>
    <xf numFmtId="44" fontId="3" fillId="2" borderId="3" xfId="1" applyFont="1" applyFill="1" applyBorder="1"/>
    <xf numFmtId="0" fontId="5" fillId="0" borderId="0" xfId="0" applyFont="1" applyAlignment="1">
      <alignment horizontal="center"/>
    </xf>
    <xf numFmtId="2" fontId="3" fillId="3" borderId="3" xfId="0" applyNumberFormat="1" applyFont="1" applyFill="1" applyBorder="1"/>
    <xf numFmtId="0" fontId="4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164" fontId="3" fillId="0" borderId="0" xfId="0" applyNumberFormat="1" applyFont="1"/>
    <xf numFmtId="0" fontId="9" fillId="0" borderId="3" xfId="0" applyFont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7" fontId="3" fillId="0" borderId="0" xfId="1" applyNumberFormat="1" applyFont="1"/>
    <xf numFmtId="0" fontId="10" fillId="5" borderId="21" xfId="0" applyFont="1" applyFill="1" applyBorder="1" applyAlignment="1">
      <alignment horizontal="center"/>
    </xf>
    <xf numFmtId="0" fontId="10" fillId="5" borderId="16" xfId="0" applyFont="1" applyFill="1" applyBorder="1" applyAlignment="1">
      <alignment horizontal="center"/>
    </xf>
    <xf numFmtId="0" fontId="10" fillId="5" borderId="18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165" fontId="10" fillId="0" borderId="8" xfId="0" applyNumberFormat="1" applyFont="1" applyBorder="1" applyAlignment="1">
      <alignment horizontal="center"/>
    </xf>
    <xf numFmtId="165" fontId="10" fillId="0" borderId="10" xfId="0" applyNumberFormat="1" applyFont="1" applyBorder="1" applyAlignment="1">
      <alignment horizontal="center"/>
    </xf>
    <xf numFmtId="165" fontId="10" fillId="0" borderId="11" xfId="0" applyNumberFormat="1" applyFont="1" applyBorder="1" applyAlignment="1">
      <alignment horizontal="center"/>
    </xf>
    <xf numFmtId="165" fontId="10" fillId="0" borderId="22" xfId="0" applyNumberFormat="1" applyFont="1" applyBorder="1" applyAlignment="1">
      <alignment horizontal="center"/>
    </xf>
    <xf numFmtId="165" fontId="10" fillId="0" borderId="3" xfId="0" applyNumberFormat="1" applyFont="1" applyBorder="1" applyAlignment="1">
      <alignment horizontal="center"/>
    </xf>
    <xf numFmtId="165" fontId="10" fillId="0" borderId="1" xfId="0" applyNumberFormat="1" applyFont="1" applyBorder="1" applyAlignment="1">
      <alignment horizontal="center"/>
    </xf>
    <xf numFmtId="165" fontId="10" fillId="0" borderId="2" xfId="0" applyNumberFormat="1" applyFont="1" applyBorder="1" applyAlignment="1">
      <alignment horizontal="center"/>
    </xf>
    <xf numFmtId="165" fontId="10" fillId="0" borderId="17" xfId="0" applyNumberFormat="1" applyFont="1" applyBorder="1" applyAlignment="1">
      <alignment horizontal="center"/>
    </xf>
    <xf numFmtId="165" fontId="10" fillId="0" borderId="19" xfId="0" applyNumberFormat="1" applyFont="1" applyBorder="1" applyAlignment="1">
      <alignment horizontal="center"/>
    </xf>
    <xf numFmtId="165" fontId="10" fillId="0" borderId="23" xfId="0" applyNumberFormat="1" applyFont="1" applyBorder="1" applyAlignment="1">
      <alignment horizontal="center"/>
    </xf>
    <xf numFmtId="165" fontId="10" fillId="0" borderId="24" xfId="0" applyNumberFormat="1" applyFont="1" applyBorder="1" applyAlignment="1">
      <alignment horizontal="center"/>
    </xf>
    <xf numFmtId="165" fontId="10" fillId="0" borderId="20" xfId="0" applyNumberFormat="1" applyFont="1" applyBorder="1" applyAlignment="1">
      <alignment horizontal="center"/>
    </xf>
    <xf numFmtId="0" fontId="11" fillId="5" borderId="27" xfId="0" applyFont="1" applyFill="1" applyBorder="1" applyAlignment="1">
      <alignment horizontal="center" vertical="center" wrapText="1"/>
    </xf>
    <xf numFmtId="0" fontId="5" fillId="5" borderId="28" xfId="0" applyFont="1" applyFill="1" applyBorder="1" applyAlignment="1">
      <alignment horizontal="center" vertical="center" wrapText="1"/>
    </xf>
    <xf numFmtId="165" fontId="7" fillId="0" borderId="30" xfId="0" applyNumberFormat="1" applyFont="1" applyBorder="1" applyAlignment="1">
      <alignment horizontal="center"/>
    </xf>
    <xf numFmtId="165" fontId="7" fillId="0" borderId="31" xfId="0" applyNumberFormat="1" applyFont="1" applyBorder="1" applyAlignment="1">
      <alignment horizontal="center"/>
    </xf>
    <xf numFmtId="165" fontId="7" fillId="0" borderId="32" xfId="0" applyNumberFormat="1" applyFont="1" applyBorder="1" applyAlignment="1">
      <alignment horizontal="center"/>
    </xf>
    <xf numFmtId="0" fontId="13" fillId="0" borderId="29" xfId="0" applyFont="1" applyBorder="1" applyAlignment="1">
      <alignment horizontal="center" vertical="center"/>
    </xf>
    <xf numFmtId="165" fontId="12" fillId="6" borderId="25" xfId="0" applyNumberFormat="1" applyFont="1" applyFill="1" applyBorder="1" applyAlignment="1">
      <alignment horizontal="center"/>
    </xf>
    <xf numFmtId="165" fontId="12" fillId="6" borderId="26" xfId="0" applyNumberFormat="1" applyFont="1" applyFill="1" applyBorder="1" applyAlignment="1">
      <alignment horizontal="center"/>
    </xf>
    <xf numFmtId="165" fontId="10" fillId="6" borderId="33" xfId="0" applyNumberFormat="1" applyFont="1" applyFill="1" applyBorder="1" applyAlignment="1">
      <alignment horizontal="center"/>
    </xf>
    <xf numFmtId="165" fontId="10" fillId="6" borderId="34" xfId="0" applyNumberFormat="1" applyFont="1" applyFill="1" applyBorder="1" applyAlignment="1">
      <alignment horizontal="center"/>
    </xf>
    <xf numFmtId="165" fontId="10" fillId="6" borderId="35" xfId="0" applyNumberFormat="1" applyFont="1" applyFill="1" applyBorder="1" applyAlignment="1">
      <alignment horizontal="center"/>
    </xf>
    <xf numFmtId="44" fontId="0" fillId="0" borderId="0" xfId="0" applyNumberFormat="1"/>
    <xf numFmtId="0" fontId="1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2" fontId="7" fillId="0" borderId="3" xfId="0" applyNumberFormat="1" applyFont="1" applyBorder="1" applyAlignment="1">
      <alignment vertical="center"/>
    </xf>
    <xf numFmtId="44" fontId="7" fillId="0" borderId="3" xfId="1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4" borderId="3" xfId="0" applyFont="1" applyFill="1" applyBorder="1" applyAlignment="1" applyProtection="1">
      <alignment horizontal="center" vertical="center"/>
      <protection locked="0"/>
    </xf>
    <xf numFmtId="0" fontId="7" fillId="0" borderId="8" xfId="0" applyFont="1" applyBorder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7" fillId="0" borderId="3" xfId="0" applyFont="1" applyBorder="1"/>
    <xf numFmtId="2" fontId="7" fillId="0" borderId="3" xfId="0" applyNumberFormat="1" applyFont="1" applyBorder="1"/>
    <xf numFmtId="44" fontId="7" fillId="0" borderId="3" xfId="1" applyFont="1" applyFill="1" applyBorder="1"/>
    <xf numFmtId="0" fontId="13" fillId="0" borderId="3" xfId="0" applyFont="1" applyBorder="1" applyAlignment="1">
      <alignment horizontal="right" vertical="center"/>
    </xf>
    <xf numFmtId="0" fontId="7" fillId="0" borderId="0" xfId="0" applyFont="1"/>
    <xf numFmtId="20" fontId="13" fillId="0" borderId="5" xfId="0" applyNumberFormat="1" applyFont="1" applyBorder="1" applyAlignment="1">
      <alignment horizontal="center"/>
    </xf>
    <xf numFmtId="20" fontId="13" fillId="0" borderId="5" xfId="0" applyNumberFormat="1" applyFont="1" applyBorder="1" applyAlignment="1">
      <alignment horizontal="right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18" fontId="7" fillId="0" borderId="3" xfId="0" applyNumberFormat="1" applyFont="1" applyBorder="1" applyAlignment="1">
      <alignment horizontal="center" vertical="center"/>
    </xf>
    <xf numFmtId="18" fontId="7" fillId="0" borderId="3" xfId="0" applyNumberFormat="1" applyFont="1" applyBorder="1" applyAlignment="1">
      <alignment horizontal="center"/>
    </xf>
    <xf numFmtId="20" fontId="7" fillId="0" borderId="3" xfId="0" applyNumberFormat="1" applyFont="1" applyBorder="1" applyAlignment="1">
      <alignment horizontal="center"/>
    </xf>
    <xf numFmtId="20" fontId="7" fillId="0" borderId="5" xfId="0" applyNumberFormat="1" applyFont="1" applyBorder="1" applyAlignment="1">
      <alignment horizontal="center"/>
    </xf>
    <xf numFmtId="20" fontId="13" fillId="0" borderId="3" xfId="0" applyNumberFormat="1" applyFont="1" applyBorder="1" applyAlignment="1">
      <alignment horizontal="center"/>
    </xf>
    <xf numFmtId="0" fontId="13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wrapText="1"/>
    </xf>
    <xf numFmtId="0" fontId="13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0" fontId="13" fillId="0" borderId="1" xfId="0" applyFont="1" applyBorder="1" applyAlignment="1">
      <alignment horizontal="right" vertical="center"/>
    </xf>
    <xf numFmtId="0" fontId="13" fillId="0" borderId="2" xfId="0" applyFont="1" applyBorder="1" applyAlignment="1">
      <alignment horizontal="right" vertical="center"/>
    </xf>
    <xf numFmtId="0" fontId="13" fillId="0" borderId="1" xfId="0" applyFont="1" applyBorder="1" applyAlignment="1">
      <alignment horizontal="right"/>
    </xf>
    <xf numFmtId="0" fontId="13" fillId="0" borderId="2" xfId="0" applyFont="1" applyBorder="1" applyAlignment="1">
      <alignment horizontal="right"/>
    </xf>
    <xf numFmtId="0" fontId="13" fillId="0" borderId="4" xfId="0" applyFont="1" applyBorder="1" applyAlignment="1">
      <alignment horizontal="right"/>
    </xf>
    <xf numFmtId="0" fontId="5" fillId="0" borderId="0" xfId="0" applyFont="1" applyAlignment="1">
      <alignment horizontal="center"/>
    </xf>
    <xf numFmtId="15" fontId="13" fillId="0" borderId="1" xfId="0" applyNumberFormat="1" applyFont="1" applyBorder="1" applyAlignment="1">
      <alignment horizontal="center" vertical="center"/>
    </xf>
    <xf numFmtId="15" fontId="13" fillId="0" borderId="2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13" fillId="0" borderId="3" xfId="0" applyFont="1" applyBorder="1" applyAlignment="1">
      <alignment horizontal="right" vertical="center"/>
    </xf>
    <xf numFmtId="0" fontId="13" fillId="0" borderId="3" xfId="0" applyFont="1" applyBorder="1" applyAlignment="1">
      <alignment horizontal="right"/>
    </xf>
    <xf numFmtId="15" fontId="13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6" xfId="0" applyFont="1" applyBorder="1" applyAlignment="1">
      <alignment horizontal="right"/>
    </xf>
    <xf numFmtId="0" fontId="2" fillId="0" borderId="3" xfId="0" applyFont="1" applyBorder="1" applyAlignment="1">
      <alignment horizontal="right" vertical="center"/>
    </xf>
    <xf numFmtId="0" fontId="2" fillId="0" borderId="3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15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3" fillId="0" borderId="7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15" fontId="2" fillId="0" borderId="1" xfId="0" applyNumberFormat="1" applyFont="1" applyBorder="1" applyAlignment="1">
      <alignment horizontal="center" vertical="center"/>
    </xf>
    <xf numFmtId="15" fontId="2" fillId="0" borderId="2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3" fillId="0" borderId="14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2" fillId="0" borderId="10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15" fontId="2" fillId="0" borderId="10" xfId="0" applyNumberFormat="1" applyFont="1" applyBorder="1" applyAlignment="1">
      <alignment horizontal="center" vertical="center"/>
    </xf>
    <xf numFmtId="15" fontId="2" fillId="0" borderId="11" xfId="0" applyNumberFormat="1" applyFont="1" applyBorder="1" applyAlignment="1">
      <alignment horizontal="center" vertical="center"/>
    </xf>
    <xf numFmtId="0" fontId="7" fillId="0" borderId="6" xfId="0" applyFont="1" applyBorder="1"/>
    <xf numFmtId="0" fontId="0" fillId="0" borderId="6" xfId="0" applyBorder="1"/>
    <xf numFmtId="0" fontId="15" fillId="0" borderId="3" xfId="0" applyFont="1" applyBorder="1" applyAlignment="1">
      <alignment horizontal="center" vertical="center"/>
    </xf>
    <xf numFmtId="0" fontId="3" fillId="0" borderId="0" xfId="0" applyFont="1" applyBorder="1"/>
  </cellXfs>
  <cellStyles count="2">
    <cellStyle name="Currency" xfId="1" builtinId="4"/>
    <cellStyle name="Normal" xfId="0" builtinId="0"/>
  </cellStyles>
  <dxfs count="46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10B24-955F-49A2-85BD-E718AAF7DB92}">
  <sheetPr>
    <pageSetUpPr fitToPage="1"/>
  </sheetPr>
  <dimension ref="A3:J37"/>
  <sheetViews>
    <sheetView workbookViewId="0">
      <selection activeCell="I5" sqref="I5"/>
    </sheetView>
  </sheetViews>
  <sheetFormatPr defaultRowHeight="18" x14ac:dyDescent="0.35"/>
  <cols>
    <col min="1" max="1" width="6.6640625" style="62" customWidth="1"/>
    <col min="2" max="5" width="8.109375" style="62" customWidth="1"/>
    <col min="6" max="6" width="9.77734375" style="62" customWidth="1"/>
    <col min="7" max="7" width="8.5546875" style="62" customWidth="1"/>
    <col min="8" max="8" width="11.6640625" style="62" customWidth="1"/>
    <col min="9" max="9" width="12.77734375" style="62" customWidth="1"/>
    <col min="10" max="10" width="8.6640625" style="67" customWidth="1"/>
  </cols>
  <sheetData>
    <row r="3" spans="1:10" ht="18.600000000000001" thickBot="1" x14ac:dyDescent="0.4"/>
    <row r="4" spans="1:10" s="61" customFormat="1" ht="64.2" thickTop="1" thickBot="1" x14ac:dyDescent="0.35">
      <c r="A4" s="80" t="s">
        <v>83</v>
      </c>
      <c r="B4" s="81" t="s">
        <v>86</v>
      </c>
      <c r="C4" s="81" t="s">
        <v>87</v>
      </c>
      <c r="D4" s="81" t="s">
        <v>88</v>
      </c>
      <c r="E4" s="81" t="s">
        <v>89</v>
      </c>
      <c r="F4" s="81" t="s">
        <v>85</v>
      </c>
      <c r="G4" s="81" t="s">
        <v>90</v>
      </c>
      <c r="H4" s="81" t="s">
        <v>82</v>
      </c>
      <c r="I4" s="81" t="s">
        <v>91</v>
      </c>
      <c r="J4" s="85" t="s">
        <v>39</v>
      </c>
    </row>
    <row r="5" spans="1:10" ht="21.6" thickTop="1" x14ac:dyDescent="0.4">
      <c r="A5" s="64">
        <v>1</v>
      </c>
      <c r="B5" s="68">
        <f>A5*9</f>
        <v>9</v>
      </c>
      <c r="C5" s="68">
        <f>A5*6</f>
        <v>6</v>
      </c>
      <c r="D5" s="68">
        <f>A5*4</f>
        <v>4</v>
      </c>
      <c r="E5" s="69">
        <f>A5*5</f>
        <v>5</v>
      </c>
      <c r="F5" s="86">
        <f>SUM(B5:E5)</f>
        <v>24</v>
      </c>
      <c r="G5" s="70">
        <f>A5*2</f>
        <v>2</v>
      </c>
      <c r="H5" s="71">
        <f>A5*4</f>
        <v>4</v>
      </c>
      <c r="I5" s="88">
        <f>G5+H5</f>
        <v>6</v>
      </c>
      <c r="J5" s="82">
        <f>B5+C5+D5+E5+G5+H5</f>
        <v>30</v>
      </c>
    </row>
    <row r="6" spans="1:10" ht="21" x14ac:dyDescent="0.4">
      <c r="A6" s="65">
        <f>A5+1</f>
        <v>2</v>
      </c>
      <c r="B6" s="72">
        <f>A6*9</f>
        <v>18</v>
      </c>
      <c r="C6" s="72">
        <f t="shared" ref="C6:C29" si="0">A6*6</f>
        <v>12</v>
      </c>
      <c r="D6" s="72">
        <f t="shared" ref="D6:D29" si="1">A6*4</f>
        <v>8</v>
      </c>
      <c r="E6" s="73">
        <f t="shared" ref="E6:E29" si="2">A6*5</f>
        <v>10</v>
      </c>
      <c r="F6" s="86">
        <f t="shared" ref="F6:F29" si="3">SUM(B6:E6)</f>
        <v>48</v>
      </c>
      <c r="G6" s="74">
        <f t="shared" ref="G6:G29" si="4">A6*2</f>
        <v>4</v>
      </c>
      <c r="H6" s="75">
        <f t="shared" ref="H6:H29" si="5">A6*4</f>
        <v>8</v>
      </c>
      <c r="I6" s="89">
        <f t="shared" ref="I6:I29" si="6">G6+H6</f>
        <v>12</v>
      </c>
      <c r="J6" s="83">
        <f>B6+C6+D6+E6+G6+H6</f>
        <v>60</v>
      </c>
    </row>
    <row r="7" spans="1:10" ht="21" x14ac:dyDescent="0.4">
      <c r="A7" s="65">
        <f t="shared" ref="A7:A29" si="7">A6+1</f>
        <v>3</v>
      </c>
      <c r="B7" s="72">
        <f t="shared" ref="B7:B29" si="8">A7*9</f>
        <v>27</v>
      </c>
      <c r="C7" s="72">
        <f t="shared" si="0"/>
        <v>18</v>
      </c>
      <c r="D7" s="72">
        <f t="shared" si="1"/>
        <v>12</v>
      </c>
      <c r="E7" s="73">
        <f t="shared" si="2"/>
        <v>15</v>
      </c>
      <c r="F7" s="86">
        <f t="shared" si="3"/>
        <v>72</v>
      </c>
      <c r="G7" s="74">
        <f t="shared" si="4"/>
        <v>6</v>
      </c>
      <c r="H7" s="75">
        <f t="shared" si="5"/>
        <v>12</v>
      </c>
      <c r="I7" s="89">
        <f t="shared" si="6"/>
        <v>18</v>
      </c>
      <c r="J7" s="83">
        <f t="shared" ref="J7:J29" si="9">B7+C7+D7+E7+G7+H7</f>
        <v>90</v>
      </c>
    </row>
    <row r="8" spans="1:10" ht="21" x14ac:dyDescent="0.4">
      <c r="A8" s="65">
        <f t="shared" si="7"/>
        <v>4</v>
      </c>
      <c r="B8" s="72">
        <f t="shared" si="8"/>
        <v>36</v>
      </c>
      <c r="C8" s="72">
        <f t="shared" si="0"/>
        <v>24</v>
      </c>
      <c r="D8" s="72">
        <f t="shared" si="1"/>
        <v>16</v>
      </c>
      <c r="E8" s="73">
        <f t="shared" si="2"/>
        <v>20</v>
      </c>
      <c r="F8" s="86">
        <f t="shared" si="3"/>
        <v>96</v>
      </c>
      <c r="G8" s="74">
        <f t="shared" si="4"/>
        <v>8</v>
      </c>
      <c r="H8" s="75">
        <f t="shared" si="5"/>
        <v>16</v>
      </c>
      <c r="I8" s="89">
        <f t="shared" si="6"/>
        <v>24</v>
      </c>
      <c r="J8" s="83">
        <f t="shared" si="9"/>
        <v>120</v>
      </c>
    </row>
    <row r="9" spans="1:10" ht="21" x14ac:dyDescent="0.4">
      <c r="A9" s="65">
        <f t="shared" si="7"/>
        <v>5</v>
      </c>
      <c r="B9" s="72">
        <f t="shared" si="8"/>
        <v>45</v>
      </c>
      <c r="C9" s="72">
        <f t="shared" si="0"/>
        <v>30</v>
      </c>
      <c r="D9" s="72">
        <f t="shared" si="1"/>
        <v>20</v>
      </c>
      <c r="E9" s="73">
        <f t="shared" si="2"/>
        <v>25</v>
      </c>
      <c r="F9" s="86">
        <f t="shared" si="3"/>
        <v>120</v>
      </c>
      <c r="G9" s="74">
        <f t="shared" si="4"/>
        <v>10</v>
      </c>
      <c r="H9" s="75">
        <f t="shared" si="5"/>
        <v>20</v>
      </c>
      <c r="I9" s="89">
        <f t="shared" si="6"/>
        <v>30</v>
      </c>
      <c r="J9" s="83">
        <f t="shared" si="9"/>
        <v>150</v>
      </c>
    </row>
    <row r="10" spans="1:10" ht="21" x14ac:dyDescent="0.4">
      <c r="A10" s="65">
        <f t="shared" si="7"/>
        <v>6</v>
      </c>
      <c r="B10" s="72">
        <f t="shared" si="8"/>
        <v>54</v>
      </c>
      <c r="C10" s="72">
        <f t="shared" si="0"/>
        <v>36</v>
      </c>
      <c r="D10" s="72">
        <f t="shared" si="1"/>
        <v>24</v>
      </c>
      <c r="E10" s="73">
        <f t="shared" si="2"/>
        <v>30</v>
      </c>
      <c r="F10" s="86">
        <f t="shared" si="3"/>
        <v>144</v>
      </c>
      <c r="G10" s="74">
        <f t="shared" si="4"/>
        <v>12</v>
      </c>
      <c r="H10" s="75">
        <f t="shared" si="5"/>
        <v>24</v>
      </c>
      <c r="I10" s="89">
        <f t="shared" si="6"/>
        <v>36</v>
      </c>
      <c r="J10" s="83">
        <f t="shared" si="9"/>
        <v>180</v>
      </c>
    </row>
    <row r="11" spans="1:10" ht="21" x14ac:dyDescent="0.4">
      <c r="A11" s="65">
        <f t="shared" si="7"/>
        <v>7</v>
      </c>
      <c r="B11" s="72">
        <f t="shared" si="8"/>
        <v>63</v>
      </c>
      <c r="C11" s="72">
        <f t="shared" si="0"/>
        <v>42</v>
      </c>
      <c r="D11" s="72">
        <f t="shared" si="1"/>
        <v>28</v>
      </c>
      <c r="E11" s="73">
        <f t="shared" si="2"/>
        <v>35</v>
      </c>
      <c r="F11" s="86">
        <f t="shared" si="3"/>
        <v>168</v>
      </c>
      <c r="G11" s="74">
        <f t="shared" si="4"/>
        <v>14</v>
      </c>
      <c r="H11" s="75">
        <f t="shared" si="5"/>
        <v>28</v>
      </c>
      <c r="I11" s="89">
        <f t="shared" si="6"/>
        <v>42</v>
      </c>
      <c r="J11" s="83">
        <f t="shared" si="9"/>
        <v>210</v>
      </c>
    </row>
    <row r="12" spans="1:10" ht="21" x14ac:dyDescent="0.4">
      <c r="A12" s="65">
        <f t="shared" si="7"/>
        <v>8</v>
      </c>
      <c r="B12" s="72">
        <f t="shared" si="8"/>
        <v>72</v>
      </c>
      <c r="C12" s="72">
        <f t="shared" si="0"/>
        <v>48</v>
      </c>
      <c r="D12" s="72">
        <f t="shared" si="1"/>
        <v>32</v>
      </c>
      <c r="E12" s="73">
        <f t="shared" si="2"/>
        <v>40</v>
      </c>
      <c r="F12" s="86">
        <f t="shared" si="3"/>
        <v>192</v>
      </c>
      <c r="G12" s="74">
        <f t="shared" si="4"/>
        <v>16</v>
      </c>
      <c r="H12" s="75">
        <f t="shared" si="5"/>
        <v>32</v>
      </c>
      <c r="I12" s="89">
        <f t="shared" si="6"/>
        <v>48</v>
      </c>
      <c r="J12" s="83">
        <f t="shared" si="9"/>
        <v>240</v>
      </c>
    </row>
    <row r="13" spans="1:10" ht="21" x14ac:dyDescent="0.4">
      <c r="A13" s="65">
        <f t="shared" si="7"/>
        <v>9</v>
      </c>
      <c r="B13" s="72">
        <f t="shared" si="8"/>
        <v>81</v>
      </c>
      <c r="C13" s="72">
        <f t="shared" si="0"/>
        <v>54</v>
      </c>
      <c r="D13" s="72">
        <f t="shared" si="1"/>
        <v>36</v>
      </c>
      <c r="E13" s="73">
        <f t="shared" si="2"/>
        <v>45</v>
      </c>
      <c r="F13" s="86">
        <f t="shared" si="3"/>
        <v>216</v>
      </c>
      <c r="G13" s="74">
        <f t="shared" si="4"/>
        <v>18</v>
      </c>
      <c r="H13" s="75">
        <f t="shared" si="5"/>
        <v>36</v>
      </c>
      <c r="I13" s="89">
        <f t="shared" si="6"/>
        <v>54</v>
      </c>
      <c r="J13" s="83">
        <f t="shared" si="9"/>
        <v>270</v>
      </c>
    </row>
    <row r="14" spans="1:10" ht="21" x14ac:dyDescent="0.4">
      <c r="A14" s="65">
        <f t="shared" si="7"/>
        <v>10</v>
      </c>
      <c r="B14" s="72">
        <f t="shared" si="8"/>
        <v>90</v>
      </c>
      <c r="C14" s="72">
        <f t="shared" si="0"/>
        <v>60</v>
      </c>
      <c r="D14" s="72">
        <f t="shared" si="1"/>
        <v>40</v>
      </c>
      <c r="E14" s="73">
        <f t="shared" si="2"/>
        <v>50</v>
      </c>
      <c r="F14" s="86">
        <f t="shared" si="3"/>
        <v>240</v>
      </c>
      <c r="G14" s="74">
        <f t="shared" si="4"/>
        <v>20</v>
      </c>
      <c r="H14" s="75">
        <f t="shared" si="5"/>
        <v>40</v>
      </c>
      <c r="I14" s="89">
        <f t="shared" si="6"/>
        <v>60</v>
      </c>
      <c r="J14" s="83">
        <f t="shared" si="9"/>
        <v>300</v>
      </c>
    </row>
    <row r="15" spans="1:10" ht="21" x14ac:dyDescent="0.4">
      <c r="A15" s="65">
        <f t="shared" si="7"/>
        <v>11</v>
      </c>
      <c r="B15" s="72">
        <f t="shared" si="8"/>
        <v>99</v>
      </c>
      <c r="C15" s="72">
        <f t="shared" si="0"/>
        <v>66</v>
      </c>
      <c r="D15" s="72">
        <f t="shared" si="1"/>
        <v>44</v>
      </c>
      <c r="E15" s="73">
        <f t="shared" si="2"/>
        <v>55</v>
      </c>
      <c r="F15" s="86">
        <f t="shared" si="3"/>
        <v>264</v>
      </c>
      <c r="G15" s="74">
        <f t="shared" si="4"/>
        <v>22</v>
      </c>
      <c r="H15" s="75">
        <f t="shared" si="5"/>
        <v>44</v>
      </c>
      <c r="I15" s="89">
        <f t="shared" si="6"/>
        <v>66</v>
      </c>
      <c r="J15" s="83">
        <f t="shared" si="9"/>
        <v>330</v>
      </c>
    </row>
    <row r="16" spans="1:10" ht="21" x14ac:dyDescent="0.4">
      <c r="A16" s="65">
        <f t="shared" si="7"/>
        <v>12</v>
      </c>
      <c r="B16" s="72">
        <f t="shared" si="8"/>
        <v>108</v>
      </c>
      <c r="C16" s="72">
        <f t="shared" si="0"/>
        <v>72</v>
      </c>
      <c r="D16" s="72">
        <f t="shared" si="1"/>
        <v>48</v>
      </c>
      <c r="E16" s="73">
        <f t="shared" si="2"/>
        <v>60</v>
      </c>
      <c r="F16" s="86">
        <f t="shared" si="3"/>
        <v>288</v>
      </c>
      <c r="G16" s="74">
        <f t="shared" si="4"/>
        <v>24</v>
      </c>
      <c r="H16" s="75">
        <f t="shared" si="5"/>
        <v>48</v>
      </c>
      <c r="I16" s="89">
        <f t="shared" si="6"/>
        <v>72</v>
      </c>
      <c r="J16" s="83">
        <f t="shared" si="9"/>
        <v>360</v>
      </c>
    </row>
    <row r="17" spans="1:10" ht="21" x14ac:dyDescent="0.4">
      <c r="A17" s="65">
        <f t="shared" si="7"/>
        <v>13</v>
      </c>
      <c r="B17" s="72">
        <f t="shared" si="8"/>
        <v>117</v>
      </c>
      <c r="C17" s="72">
        <f t="shared" si="0"/>
        <v>78</v>
      </c>
      <c r="D17" s="72">
        <f t="shared" si="1"/>
        <v>52</v>
      </c>
      <c r="E17" s="73">
        <f t="shared" si="2"/>
        <v>65</v>
      </c>
      <c r="F17" s="86">
        <f t="shared" si="3"/>
        <v>312</v>
      </c>
      <c r="G17" s="74">
        <f t="shared" si="4"/>
        <v>26</v>
      </c>
      <c r="H17" s="75">
        <f t="shared" si="5"/>
        <v>52</v>
      </c>
      <c r="I17" s="89">
        <f t="shared" si="6"/>
        <v>78</v>
      </c>
      <c r="J17" s="83">
        <f t="shared" si="9"/>
        <v>390</v>
      </c>
    </row>
    <row r="18" spans="1:10" ht="21" x14ac:dyDescent="0.4">
      <c r="A18" s="65">
        <f t="shared" si="7"/>
        <v>14</v>
      </c>
      <c r="B18" s="72">
        <f t="shared" si="8"/>
        <v>126</v>
      </c>
      <c r="C18" s="72">
        <f t="shared" si="0"/>
        <v>84</v>
      </c>
      <c r="D18" s="72">
        <f t="shared" si="1"/>
        <v>56</v>
      </c>
      <c r="E18" s="73">
        <f t="shared" si="2"/>
        <v>70</v>
      </c>
      <c r="F18" s="86">
        <f t="shared" si="3"/>
        <v>336</v>
      </c>
      <c r="G18" s="74">
        <f t="shared" si="4"/>
        <v>28</v>
      </c>
      <c r="H18" s="75">
        <f t="shared" si="5"/>
        <v>56</v>
      </c>
      <c r="I18" s="89">
        <f t="shared" si="6"/>
        <v>84</v>
      </c>
      <c r="J18" s="83">
        <f t="shared" si="9"/>
        <v>420</v>
      </c>
    </row>
    <row r="19" spans="1:10" ht="21" x14ac:dyDescent="0.4">
      <c r="A19" s="65">
        <f t="shared" si="7"/>
        <v>15</v>
      </c>
      <c r="B19" s="72">
        <f t="shared" si="8"/>
        <v>135</v>
      </c>
      <c r="C19" s="72">
        <f t="shared" si="0"/>
        <v>90</v>
      </c>
      <c r="D19" s="72">
        <f t="shared" si="1"/>
        <v>60</v>
      </c>
      <c r="E19" s="73">
        <f t="shared" si="2"/>
        <v>75</v>
      </c>
      <c r="F19" s="86">
        <f t="shared" si="3"/>
        <v>360</v>
      </c>
      <c r="G19" s="74">
        <f t="shared" si="4"/>
        <v>30</v>
      </c>
      <c r="H19" s="75">
        <f t="shared" si="5"/>
        <v>60</v>
      </c>
      <c r="I19" s="89">
        <f t="shared" si="6"/>
        <v>90</v>
      </c>
      <c r="J19" s="83">
        <f t="shared" si="9"/>
        <v>450</v>
      </c>
    </row>
    <row r="20" spans="1:10" ht="21" x14ac:dyDescent="0.4">
      <c r="A20" s="65">
        <f t="shared" si="7"/>
        <v>16</v>
      </c>
      <c r="B20" s="72">
        <f t="shared" si="8"/>
        <v>144</v>
      </c>
      <c r="C20" s="72">
        <f t="shared" si="0"/>
        <v>96</v>
      </c>
      <c r="D20" s="72">
        <f t="shared" si="1"/>
        <v>64</v>
      </c>
      <c r="E20" s="73">
        <f t="shared" si="2"/>
        <v>80</v>
      </c>
      <c r="F20" s="86">
        <f t="shared" si="3"/>
        <v>384</v>
      </c>
      <c r="G20" s="74">
        <f t="shared" si="4"/>
        <v>32</v>
      </c>
      <c r="H20" s="75">
        <f t="shared" si="5"/>
        <v>64</v>
      </c>
      <c r="I20" s="89">
        <f t="shared" si="6"/>
        <v>96</v>
      </c>
      <c r="J20" s="83">
        <f t="shared" si="9"/>
        <v>480</v>
      </c>
    </row>
    <row r="21" spans="1:10" ht="21" x14ac:dyDescent="0.4">
      <c r="A21" s="65">
        <f t="shared" si="7"/>
        <v>17</v>
      </c>
      <c r="B21" s="72">
        <f t="shared" si="8"/>
        <v>153</v>
      </c>
      <c r="C21" s="72">
        <f t="shared" si="0"/>
        <v>102</v>
      </c>
      <c r="D21" s="72">
        <f t="shared" si="1"/>
        <v>68</v>
      </c>
      <c r="E21" s="73">
        <f t="shared" si="2"/>
        <v>85</v>
      </c>
      <c r="F21" s="86">
        <f t="shared" si="3"/>
        <v>408</v>
      </c>
      <c r="G21" s="74">
        <f t="shared" si="4"/>
        <v>34</v>
      </c>
      <c r="H21" s="75">
        <f t="shared" si="5"/>
        <v>68</v>
      </c>
      <c r="I21" s="89">
        <f t="shared" si="6"/>
        <v>102</v>
      </c>
      <c r="J21" s="83">
        <f t="shared" si="9"/>
        <v>510</v>
      </c>
    </row>
    <row r="22" spans="1:10" ht="21" x14ac:dyDescent="0.4">
      <c r="A22" s="65">
        <f t="shared" si="7"/>
        <v>18</v>
      </c>
      <c r="B22" s="72">
        <f t="shared" si="8"/>
        <v>162</v>
      </c>
      <c r="C22" s="72">
        <f t="shared" si="0"/>
        <v>108</v>
      </c>
      <c r="D22" s="72">
        <f t="shared" si="1"/>
        <v>72</v>
      </c>
      <c r="E22" s="73">
        <f t="shared" si="2"/>
        <v>90</v>
      </c>
      <c r="F22" s="86">
        <f t="shared" si="3"/>
        <v>432</v>
      </c>
      <c r="G22" s="74">
        <f t="shared" si="4"/>
        <v>36</v>
      </c>
      <c r="H22" s="75">
        <f t="shared" si="5"/>
        <v>72</v>
      </c>
      <c r="I22" s="89">
        <f t="shared" si="6"/>
        <v>108</v>
      </c>
      <c r="J22" s="83">
        <f t="shared" si="9"/>
        <v>540</v>
      </c>
    </row>
    <row r="23" spans="1:10" ht="21" x14ac:dyDescent="0.4">
      <c r="A23" s="65">
        <f t="shared" si="7"/>
        <v>19</v>
      </c>
      <c r="B23" s="72">
        <f t="shared" si="8"/>
        <v>171</v>
      </c>
      <c r="C23" s="72">
        <f t="shared" si="0"/>
        <v>114</v>
      </c>
      <c r="D23" s="72">
        <f t="shared" si="1"/>
        <v>76</v>
      </c>
      <c r="E23" s="73">
        <f t="shared" si="2"/>
        <v>95</v>
      </c>
      <c r="F23" s="86">
        <f t="shared" si="3"/>
        <v>456</v>
      </c>
      <c r="G23" s="74">
        <f t="shared" si="4"/>
        <v>38</v>
      </c>
      <c r="H23" s="75">
        <f t="shared" si="5"/>
        <v>76</v>
      </c>
      <c r="I23" s="89">
        <f t="shared" si="6"/>
        <v>114</v>
      </c>
      <c r="J23" s="83">
        <f t="shared" si="9"/>
        <v>570</v>
      </c>
    </row>
    <row r="24" spans="1:10" ht="21" x14ac:dyDescent="0.4">
      <c r="A24" s="65">
        <f t="shared" si="7"/>
        <v>20</v>
      </c>
      <c r="B24" s="72">
        <f t="shared" si="8"/>
        <v>180</v>
      </c>
      <c r="C24" s="72">
        <f t="shared" si="0"/>
        <v>120</v>
      </c>
      <c r="D24" s="72">
        <f t="shared" si="1"/>
        <v>80</v>
      </c>
      <c r="E24" s="73">
        <f t="shared" si="2"/>
        <v>100</v>
      </c>
      <c r="F24" s="86">
        <f t="shared" si="3"/>
        <v>480</v>
      </c>
      <c r="G24" s="74">
        <f t="shared" si="4"/>
        <v>40</v>
      </c>
      <c r="H24" s="75">
        <f t="shared" si="5"/>
        <v>80</v>
      </c>
      <c r="I24" s="89">
        <f t="shared" si="6"/>
        <v>120</v>
      </c>
      <c r="J24" s="83">
        <f t="shared" si="9"/>
        <v>600</v>
      </c>
    </row>
    <row r="25" spans="1:10" ht="21" x14ac:dyDescent="0.4">
      <c r="A25" s="65">
        <f t="shared" si="7"/>
        <v>21</v>
      </c>
      <c r="B25" s="72">
        <f t="shared" si="8"/>
        <v>189</v>
      </c>
      <c r="C25" s="72">
        <f t="shared" si="0"/>
        <v>126</v>
      </c>
      <c r="D25" s="72">
        <f t="shared" si="1"/>
        <v>84</v>
      </c>
      <c r="E25" s="73">
        <f t="shared" si="2"/>
        <v>105</v>
      </c>
      <c r="F25" s="86">
        <f t="shared" si="3"/>
        <v>504</v>
      </c>
      <c r="G25" s="74">
        <f t="shared" si="4"/>
        <v>42</v>
      </c>
      <c r="H25" s="75">
        <f t="shared" si="5"/>
        <v>84</v>
      </c>
      <c r="I25" s="89">
        <f t="shared" si="6"/>
        <v>126</v>
      </c>
      <c r="J25" s="83">
        <f t="shared" si="9"/>
        <v>630</v>
      </c>
    </row>
    <row r="26" spans="1:10" ht="21" x14ac:dyDescent="0.4">
      <c r="A26" s="65">
        <f>A25+1</f>
        <v>22</v>
      </c>
      <c r="B26" s="72">
        <f t="shared" si="8"/>
        <v>198</v>
      </c>
      <c r="C26" s="72">
        <f t="shared" si="0"/>
        <v>132</v>
      </c>
      <c r="D26" s="72">
        <f t="shared" si="1"/>
        <v>88</v>
      </c>
      <c r="E26" s="73">
        <f t="shared" si="2"/>
        <v>110</v>
      </c>
      <c r="F26" s="86">
        <f t="shared" si="3"/>
        <v>528</v>
      </c>
      <c r="G26" s="74">
        <f t="shared" si="4"/>
        <v>44</v>
      </c>
      <c r="H26" s="75">
        <f t="shared" si="5"/>
        <v>88</v>
      </c>
      <c r="I26" s="89">
        <f t="shared" si="6"/>
        <v>132</v>
      </c>
      <c r="J26" s="83">
        <f t="shared" si="9"/>
        <v>660</v>
      </c>
    </row>
    <row r="27" spans="1:10" ht="21" x14ac:dyDescent="0.4">
      <c r="A27" s="65">
        <f t="shared" si="7"/>
        <v>23</v>
      </c>
      <c r="B27" s="72">
        <f t="shared" si="8"/>
        <v>207</v>
      </c>
      <c r="C27" s="72">
        <f t="shared" si="0"/>
        <v>138</v>
      </c>
      <c r="D27" s="72">
        <f t="shared" si="1"/>
        <v>92</v>
      </c>
      <c r="E27" s="73">
        <f t="shared" si="2"/>
        <v>115</v>
      </c>
      <c r="F27" s="86">
        <f t="shared" si="3"/>
        <v>552</v>
      </c>
      <c r="G27" s="74">
        <f t="shared" si="4"/>
        <v>46</v>
      </c>
      <c r="H27" s="75">
        <f t="shared" si="5"/>
        <v>92</v>
      </c>
      <c r="I27" s="89">
        <f t="shared" si="6"/>
        <v>138</v>
      </c>
      <c r="J27" s="83">
        <f t="shared" si="9"/>
        <v>690</v>
      </c>
    </row>
    <row r="28" spans="1:10" ht="21" x14ac:dyDescent="0.4">
      <c r="A28" s="65">
        <f t="shared" si="7"/>
        <v>24</v>
      </c>
      <c r="B28" s="72">
        <f t="shared" si="8"/>
        <v>216</v>
      </c>
      <c r="C28" s="72">
        <f t="shared" si="0"/>
        <v>144</v>
      </c>
      <c r="D28" s="72">
        <f t="shared" si="1"/>
        <v>96</v>
      </c>
      <c r="E28" s="73">
        <f t="shared" si="2"/>
        <v>120</v>
      </c>
      <c r="F28" s="86">
        <f t="shared" si="3"/>
        <v>576</v>
      </c>
      <c r="G28" s="74">
        <f t="shared" si="4"/>
        <v>48</v>
      </c>
      <c r="H28" s="75">
        <f t="shared" si="5"/>
        <v>96</v>
      </c>
      <c r="I28" s="89">
        <f t="shared" si="6"/>
        <v>144</v>
      </c>
      <c r="J28" s="83">
        <f t="shared" si="9"/>
        <v>720</v>
      </c>
    </row>
    <row r="29" spans="1:10" ht="21.6" thickBot="1" x14ac:dyDescent="0.45">
      <c r="A29" s="66">
        <f t="shared" si="7"/>
        <v>25</v>
      </c>
      <c r="B29" s="76">
        <f t="shared" si="8"/>
        <v>225</v>
      </c>
      <c r="C29" s="76">
        <f t="shared" si="0"/>
        <v>150</v>
      </c>
      <c r="D29" s="76">
        <f t="shared" si="1"/>
        <v>100</v>
      </c>
      <c r="E29" s="77">
        <f t="shared" si="2"/>
        <v>125</v>
      </c>
      <c r="F29" s="87">
        <f t="shared" si="3"/>
        <v>600</v>
      </c>
      <c r="G29" s="78">
        <f t="shared" si="4"/>
        <v>50</v>
      </c>
      <c r="H29" s="79">
        <f t="shared" si="5"/>
        <v>100</v>
      </c>
      <c r="I29" s="90">
        <f t="shared" si="6"/>
        <v>150</v>
      </c>
      <c r="J29" s="84">
        <f t="shared" si="9"/>
        <v>750</v>
      </c>
    </row>
    <row r="30" spans="1:10" ht="18.600000000000001" thickTop="1" x14ac:dyDescent="0.35"/>
    <row r="32" spans="1:10" x14ac:dyDescent="0.35">
      <c r="B32" s="10" t="s">
        <v>42</v>
      </c>
      <c r="C32" s="10"/>
      <c r="D32" s="63">
        <v>9</v>
      </c>
    </row>
    <row r="33" spans="2:4" x14ac:dyDescent="0.35">
      <c r="B33" s="10" t="s">
        <v>43</v>
      </c>
      <c r="C33" s="10"/>
      <c r="D33" s="63">
        <v>6</v>
      </c>
    </row>
    <row r="34" spans="2:4" x14ac:dyDescent="0.35">
      <c r="B34" s="10" t="s">
        <v>44</v>
      </c>
      <c r="C34" s="10"/>
      <c r="D34" s="63">
        <v>4</v>
      </c>
    </row>
    <row r="35" spans="2:4" x14ac:dyDescent="0.35">
      <c r="B35" s="10" t="s">
        <v>2</v>
      </c>
      <c r="C35" s="10"/>
      <c r="D35" s="63">
        <v>5</v>
      </c>
    </row>
    <row r="36" spans="2:4" x14ac:dyDescent="0.35">
      <c r="B36" s="10" t="s">
        <v>45</v>
      </c>
      <c r="C36" s="10"/>
      <c r="D36" s="63">
        <v>2</v>
      </c>
    </row>
    <row r="37" spans="2:4" x14ac:dyDescent="0.35">
      <c r="B37" s="10" t="s">
        <v>46</v>
      </c>
      <c r="C37" s="10"/>
      <c r="D37" s="63">
        <v>4</v>
      </c>
    </row>
  </sheetData>
  <printOptions horizontalCentered="1"/>
  <pageMargins left="0.75" right="0" top="1.2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19137-8810-43DD-9399-D084CBD8CEB9}">
  <sheetPr>
    <pageSetUpPr fitToPage="1"/>
  </sheetPr>
  <dimension ref="A1:P43"/>
  <sheetViews>
    <sheetView workbookViewId="0">
      <selection activeCell="I5" sqref="I5"/>
    </sheetView>
  </sheetViews>
  <sheetFormatPr defaultColWidth="9.109375" defaultRowHeight="15.6" x14ac:dyDescent="0.3"/>
  <cols>
    <col min="1" max="1" width="9.109375" style="10"/>
    <col min="2" max="2" width="12.6640625" style="10" customWidth="1"/>
    <col min="3" max="3" width="19.33203125" style="10" bestFit="1" customWidth="1"/>
    <col min="4" max="4" width="5.88671875" style="10" customWidth="1"/>
    <col min="5" max="5" width="9.5546875" style="10" bestFit="1" customWidth="1"/>
    <col min="6" max="6" width="9.109375" style="10"/>
    <col min="7" max="7" width="11.33203125" style="10" customWidth="1"/>
    <col min="8" max="13" width="9.109375" style="10"/>
    <col min="14" max="14" width="7.6640625" style="10" customWidth="1"/>
    <col min="15" max="16" width="9.6640625" style="10" customWidth="1"/>
    <col min="17" max="16384" width="9.109375" style="10"/>
  </cols>
  <sheetData>
    <row r="1" spans="1:16" s="15" customFormat="1" ht="21" x14ac:dyDescent="0.4">
      <c r="A1" s="130" t="s">
        <v>79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</row>
    <row r="2" spans="1:16" s="15" customFormat="1" ht="21" x14ac:dyDescent="0.4">
      <c r="A2" s="130" t="s">
        <v>49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</row>
    <row r="3" spans="1:16" ht="16.2" thickBot="1" x14ac:dyDescent="0.3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spans="1:16" ht="16.2" thickBot="1" x14ac:dyDescent="0.35">
      <c r="A4" s="17" t="s">
        <v>17</v>
      </c>
      <c r="B4" s="152">
        <v>45885</v>
      </c>
      <c r="C4" s="153"/>
      <c r="G4" s="142" t="s">
        <v>18</v>
      </c>
      <c r="H4" s="146"/>
      <c r="I4" s="18">
        <v>0.23958333333333334</v>
      </c>
      <c r="L4" s="142" t="s">
        <v>19</v>
      </c>
      <c r="M4" s="146"/>
      <c r="N4" s="19">
        <v>0.25</v>
      </c>
      <c r="O4" s="148" t="s">
        <v>20</v>
      </c>
      <c r="P4" s="149"/>
    </row>
    <row r="5" spans="1:16" ht="16.2" thickBot="1" x14ac:dyDescent="0.35">
      <c r="A5" s="20"/>
      <c r="B5" s="21"/>
      <c r="C5" s="21"/>
      <c r="E5" s="14"/>
      <c r="F5" s="14"/>
      <c r="H5" s="22"/>
      <c r="I5" s="22"/>
      <c r="K5" s="14"/>
      <c r="L5" s="14"/>
    </row>
    <row r="6" spans="1:16" ht="16.2" thickBot="1" x14ac:dyDescent="0.35">
      <c r="A6" s="150" t="s">
        <v>21</v>
      </c>
      <c r="B6" s="151"/>
      <c r="C6" s="23"/>
      <c r="E6" s="142" t="s">
        <v>22</v>
      </c>
      <c r="F6" s="143"/>
      <c r="G6" s="24" t="s">
        <v>102</v>
      </c>
      <c r="H6" s="22"/>
      <c r="I6" s="142" t="s">
        <v>23</v>
      </c>
      <c r="J6" s="143"/>
      <c r="K6" s="25">
        <v>0.2673611111111111</v>
      </c>
      <c r="L6" s="14"/>
      <c r="N6" s="142" t="s">
        <v>24</v>
      </c>
      <c r="O6" s="146"/>
      <c r="P6" s="35">
        <v>0.625</v>
      </c>
    </row>
    <row r="8" spans="1:16" s="28" customFormat="1" ht="62.4" x14ac:dyDescent="0.3">
      <c r="A8" s="27" t="s">
        <v>25</v>
      </c>
      <c r="B8" s="27" t="s">
        <v>63</v>
      </c>
      <c r="C8" s="27" t="s">
        <v>4</v>
      </c>
      <c r="D8" s="27" t="s">
        <v>27</v>
      </c>
      <c r="E8" s="27" t="s">
        <v>28</v>
      </c>
      <c r="F8" s="27" t="s">
        <v>29</v>
      </c>
      <c r="G8" s="27" t="s">
        <v>30</v>
      </c>
      <c r="H8" s="27" t="s">
        <v>31</v>
      </c>
      <c r="I8" s="27" t="s">
        <v>32</v>
      </c>
      <c r="J8" s="27" t="s">
        <v>33</v>
      </c>
      <c r="K8" s="27" t="s">
        <v>34</v>
      </c>
      <c r="L8" s="27" t="s">
        <v>35</v>
      </c>
      <c r="M8" s="27" t="s">
        <v>36</v>
      </c>
      <c r="N8" s="27" t="s">
        <v>2</v>
      </c>
      <c r="O8" s="27" t="s">
        <v>37</v>
      </c>
      <c r="P8" s="27" t="s">
        <v>2</v>
      </c>
    </row>
    <row r="9" spans="1:16" x14ac:dyDescent="0.3">
      <c r="A9" s="29"/>
      <c r="B9" s="29"/>
      <c r="C9" s="5" t="s">
        <v>76</v>
      </c>
      <c r="D9" s="30" t="s">
        <v>81</v>
      </c>
      <c r="E9" s="31">
        <v>2.87</v>
      </c>
      <c r="F9" s="5">
        <v>5</v>
      </c>
      <c r="G9" s="31">
        <v>8.74</v>
      </c>
      <c r="H9" s="5"/>
      <c r="I9" s="31">
        <f t="shared" ref="I9:I34" si="0">IF(F9="","",H9*-0.25)</f>
        <v>0</v>
      </c>
      <c r="J9" s="5"/>
      <c r="K9" s="31">
        <f t="shared" ref="K9:K34" si="1">IF(F9="","",J9*-1)</f>
        <v>0</v>
      </c>
      <c r="L9" s="31">
        <f t="shared" ref="L9:L17" si="2">IF(D9="","",(IF(F9="","",(IF(F9=0,0,G9+I9+K9)))))</f>
        <v>8.74</v>
      </c>
      <c r="M9" s="5">
        <v>1</v>
      </c>
      <c r="N9" s="29" t="s">
        <v>38</v>
      </c>
      <c r="O9" s="32">
        <f t="shared" ref="O9:O28" si="3">IF(M9=1,$G$38,(IF(M9=2,$G$39,(IF(M9=3,$G$40,"")))))</f>
        <v>117</v>
      </c>
      <c r="P9" s="32">
        <f>IF(N9="BF",$G$41,"")</f>
        <v>65</v>
      </c>
    </row>
    <row r="10" spans="1:16" x14ac:dyDescent="0.3">
      <c r="A10" s="29"/>
      <c r="B10" s="29"/>
      <c r="C10" s="5" t="s">
        <v>52</v>
      </c>
      <c r="D10" s="30" t="s">
        <v>81</v>
      </c>
      <c r="E10" s="31"/>
      <c r="F10" s="5">
        <v>5</v>
      </c>
      <c r="G10" s="31">
        <v>8.27</v>
      </c>
      <c r="H10" s="5"/>
      <c r="I10" s="31">
        <f t="shared" si="0"/>
        <v>0</v>
      </c>
      <c r="J10" s="5"/>
      <c r="K10" s="31">
        <f t="shared" si="1"/>
        <v>0</v>
      </c>
      <c r="L10" s="31">
        <f t="shared" si="2"/>
        <v>8.27</v>
      </c>
      <c r="M10" s="5">
        <v>2</v>
      </c>
      <c r="N10" s="29"/>
      <c r="O10" s="32">
        <f t="shared" si="3"/>
        <v>78</v>
      </c>
      <c r="P10" s="32" t="str">
        <f>IF(N10="BF",$G$41,"")</f>
        <v/>
      </c>
    </row>
    <row r="11" spans="1:16" x14ac:dyDescent="0.3">
      <c r="A11" s="29"/>
      <c r="B11" s="29"/>
      <c r="C11" s="5" t="s">
        <v>64</v>
      </c>
      <c r="D11" s="58" t="s">
        <v>11</v>
      </c>
      <c r="E11" s="31">
        <v>2.2999999999999998</v>
      </c>
      <c r="F11" s="5">
        <v>5</v>
      </c>
      <c r="G11" s="31">
        <v>7.78</v>
      </c>
      <c r="H11" s="5"/>
      <c r="I11" s="31">
        <f t="shared" si="0"/>
        <v>0</v>
      </c>
      <c r="J11" s="5"/>
      <c r="K11" s="31">
        <f t="shared" si="1"/>
        <v>0</v>
      </c>
      <c r="L11" s="31">
        <f t="shared" si="2"/>
        <v>7.78</v>
      </c>
      <c r="M11" s="5">
        <v>3</v>
      </c>
      <c r="N11" s="29"/>
      <c r="O11" s="32">
        <f t="shared" si="3"/>
        <v>52</v>
      </c>
      <c r="P11" s="32" t="str">
        <f>IF(N11="BF",$G$41,"")</f>
        <v/>
      </c>
    </row>
    <row r="12" spans="1:16" x14ac:dyDescent="0.3">
      <c r="A12" s="29"/>
      <c r="B12" s="29"/>
      <c r="C12" s="5" t="s">
        <v>72</v>
      </c>
      <c r="D12" s="30" t="s">
        <v>81</v>
      </c>
      <c r="E12" s="31">
        <v>2.62</v>
      </c>
      <c r="F12" s="5">
        <v>5</v>
      </c>
      <c r="G12" s="31">
        <v>7.4</v>
      </c>
      <c r="H12" s="5"/>
      <c r="I12" s="31">
        <f t="shared" si="0"/>
        <v>0</v>
      </c>
      <c r="J12" s="5"/>
      <c r="K12" s="31">
        <f t="shared" si="1"/>
        <v>0</v>
      </c>
      <c r="L12" s="31">
        <f t="shared" si="2"/>
        <v>7.4</v>
      </c>
      <c r="M12" s="5">
        <v>4</v>
      </c>
      <c r="N12" s="29"/>
      <c r="O12" s="32" t="str">
        <f t="shared" si="3"/>
        <v/>
      </c>
      <c r="P12" s="32"/>
    </row>
    <row r="13" spans="1:16" x14ac:dyDescent="0.3">
      <c r="A13" s="29"/>
      <c r="B13" s="29"/>
      <c r="C13" s="5" t="s">
        <v>12</v>
      </c>
      <c r="D13" s="58" t="s">
        <v>11</v>
      </c>
      <c r="E13" s="31"/>
      <c r="F13" s="5">
        <v>5</v>
      </c>
      <c r="G13" s="31">
        <v>5.65</v>
      </c>
      <c r="H13" s="5"/>
      <c r="I13" s="31">
        <f t="shared" si="0"/>
        <v>0</v>
      </c>
      <c r="J13" s="5"/>
      <c r="K13" s="31">
        <f t="shared" si="1"/>
        <v>0</v>
      </c>
      <c r="L13" s="31">
        <f t="shared" si="2"/>
        <v>5.65</v>
      </c>
      <c r="M13" s="5">
        <v>5</v>
      </c>
      <c r="N13" s="29"/>
      <c r="O13" s="32" t="str">
        <f t="shared" si="3"/>
        <v/>
      </c>
      <c r="P13" s="32" t="str">
        <f t="shared" ref="P13:P28" si="4">IF(N13="BF",$G$41,"")</f>
        <v/>
      </c>
    </row>
    <row r="14" spans="1:16" x14ac:dyDescent="0.3">
      <c r="A14" s="29"/>
      <c r="B14" s="29"/>
      <c r="C14" s="5" t="s">
        <v>7</v>
      </c>
      <c r="D14" s="30" t="s">
        <v>81</v>
      </c>
      <c r="E14" s="31"/>
      <c r="F14" s="5">
        <v>4</v>
      </c>
      <c r="G14" s="31">
        <v>5.46</v>
      </c>
      <c r="H14" s="5"/>
      <c r="I14" s="31">
        <f t="shared" si="0"/>
        <v>0</v>
      </c>
      <c r="J14" s="5"/>
      <c r="K14" s="31">
        <f t="shared" si="1"/>
        <v>0</v>
      </c>
      <c r="L14" s="31">
        <f t="shared" si="2"/>
        <v>5.46</v>
      </c>
      <c r="M14" s="5">
        <v>6</v>
      </c>
      <c r="N14" s="29"/>
      <c r="O14" s="32" t="str">
        <f t="shared" si="3"/>
        <v/>
      </c>
      <c r="P14" s="32" t="str">
        <f t="shared" si="4"/>
        <v/>
      </c>
    </row>
    <row r="15" spans="1:16" x14ac:dyDescent="0.3">
      <c r="A15" s="29"/>
      <c r="B15" s="29"/>
      <c r="C15" s="5" t="s">
        <v>73</v>
      </c>
      <c r="D15" s="30" t="s">
        <v>81</v>
      </c>
      <c r="E15" s="31"/>
      <c r="F15" s="5">
        <v>4</v>
      </c>
      <c r="G15" s="31">
        <v>4.53</v>
      </c>
      <c r="H15" s="5"/>
      <c r="I15" s="31">
        <f t="shared" si="0"/>
        <v>0</v>
      </c>
      <c r="J15" s="5"/>
      <c r="K15" s="31">
        <f t="shared" si="1"/>
        <v>0</v>
      </c>
      <c r="L15" s="31">
        <f t="shared" si="2"/>
        <v>4.53</v>
      </c>
      <c r="M15" s="5">
        <v>7</v>
      </c>
      <c r="N15" s="29"/>
      <c r="O15" s="32" t="str">
        <f t="shared" si="3"/>
        <v/>
      </c>
      <c r="P15" s="32" t="str">
        <f t="shared" si="4"/>
        <v/>
      </c>
    </row>
    <row r="16" spans="1:16" x14ac:dyDescent="0.3">
      <c r="A16" s="29"/>
      <c r="B16" s="29"/>
      <c r="C16" s="5" t="s">
        <v>9</v>
      </c>
      <c r="D16" s="58" t="s">
        <v>11</v>
      </c>
      <c r="E16" s="31"/>
      <c r="F16" s="5">
        <v>2</v>
      </c>
      <c r="G16" s="31">
        <v>2.14</v>
      </c>
      <c r="H16" s="5"/>
      <c r="I16" s="31">
        <f t="shared" si="0"/>
        <v>0</v>
      </c>
      <c r="J16" s="5"/>
      <c r="K16" s="31">
        <f t="shared" si="1"/>
        <v>0</v>
      </c>
      <c r="L16" s="31">
        <f t="shared" si="2"/>
        <v>2.14</v>
      </c>
      <c r="M16" s="5">
        <v>8</v>
      </c>
      <c r="N16" s="29"/>
      <c r="O16" s="32" t="str">
        <f t="shared" si="3"/>
        <v/>
      </c>
      <c r="P16" s="32" t="str">
        <f t="shared" si="4"/>
        <v/>
      </c>
    </row>
    <row r="17" spans="1:16" x14ac:dyDescent="0.3">
      <c r="A17" s="29"/>
      <c r="B17" s="29"/>
      <c r="C17" s="5" t="s">
        <v>61</v>
      </c>
      <c r="D17" s="58" t="s">
        <v>11</v>
      </c>
      <c r="E17" s="31"/>
      <c r="F17" s="5">
        <v>2</v>
      </c>
      <c r="G17" s="31">
        <v>1.95</v>
      </c>
      <c r="H17" s="5"/>
      <c r="I17" s="31">
        <f t="shared" si="0"/>
        <v>0</v>
      </c>
      <c r="J17" s="5"/>
      <c r="K17" s="31">
        <f t="shared" si="1"/>
        <v>0</v>
      </c>
      <c r="L17" s="31">
        <f t="shared" si="2"/>
        <v>1.95</v>
      </c>
      <c r="M17" s="5">
        <v>9</v>
      </c>
      <c r="N17" s="29"/>
      <c r="O17" s="32" t="str">
        <f t="shared" si="3"/>
        <v/>
      </c>
      <c r="P17" s="32" t="str">
        <f t="shared" si="4"/>
        <v/>
      </c>
    </row>
    <row r="18" spans="1:16" x14ac:dyDescent="0.3">
      <c r="A18" s="29"/>
      <c r="B18" s="29"/>
      <c r="C18" s="5" t="s">
        <v>75</v>
      </c>
      <c r="D18" s="30"/>
      <c r="E18" s="31"/>
      <c r="F18" s="5"/>
      <c r="G18" s="31"/>
      <c r="H18" s="5"/>
      <c r="I18" s="31" t="str">
        <f t="shared" si="0"/>
        <v/>
      </c>
      <c r="J18" s="5"/>
      <c r="K18" s="31" t="str">
        <f t="shared" si="1"/>
        <v/>
      </c>
      <c r="L18" s="31"/>
      <c r="M18" s="5"/>
      <c r="N18" s="29"/>
      <c r="O18" s="32" t="str">
        <f t="shared" si="3"/>
        <v/>
      </c>
      <c r="P18" s="32" t="str">
        <f t="shared" si="4"/>
        <v/>
      </c>
    </row>
    <row r="19" spans="1:16" x14ac:dyDescent="0.3">
      <c r="A19" s="29"/>
      <c r="B19" s="29"/>
      <c r="C19" s="5" t="s">
        <v>53</v>
      </c>
      <c r="D19" s="30"/>
      <c r="E19" s="31"/>
      <c r="F19" s="5"/>
      <c r="G19" s="31"/>
      <c r="H19" s="5"/>
      <c r="I19" s="31" t="str">
        <f t="shared" si="0"/>
        <v/>
      </c>
      <c r="J19" s="5"/>
      <c r="K19" s="31" t="str">
        <f t="shared" si="1"/>
        <v/>
      </c>
      <c r="L19" s="31"/>
      <c r="M19" s="5"/>
      <c r="N19" s="29"/>
      <c r="O19" s="32" t="str">
        <f t="shared" si="3"/>
        <v/>
      </c>
      <c r="P19" s="32" t="str">
        <f t="shared" si="4"/>
        <v/>
      </c>
    </row>
    <row r="20" spans="1:16" x14ac:dyDescent="0.3">
      <c r="A20" s="29"/>
      <c r="B20" s="29"/>
      <c r="C20" s="5" t="s">
        <v>14</v>
      </c>
      <c r="D20" s="58" t="s">
        <v>11</v>
      </c>
      <c r="E20" s="31"/>
      <c r="F20" s="5"/>
      <c r="G20" s="31"/>
      <c r="H20" s="5"/>
      <c r="I20" s="31" t="str">
        <f t="shared" si="0"/>
        <v/>
      </c>
      <c r="J20" s="5"/>
      <c r="K20" s="31" t="str">
        <f t="shared" si="1"/>
        <v/>
      </c>
      <c r="L20" s="31"/>
      <c r="M20" s="5"/>
      <c r="N20" s="29"/>
      <c r="O20" s="32" t="str">
        <f t="shared" si="3"/>
        <v/>
      </c>
      <c r="P20" s="32" t="str">
        <f t="shared" si="4"/>
        <v/>
      </c>
    </row>
    <row r="21" spans="1:16" x14ac:dyDescent="0.3">
      <c r="A21" s="29"/>
      <c r="B21" s="29"/>
      <c r="C21" s="5" t="s">
        <v>15</v>
      </c>
      <c r="D21" s="30" t="s">
        <v>81</v>
      </c>
      <c r="E21" s="31"/>
      <c r="F21" s="5"/>
      <c r="G21" s="31"/>
      <c r="H21" s="5"/>
      <c r="I21" s="31" t="str">
        <f t="shared" si="0"/>
        <v/>
      </c>
      <c r="J21" s="5"/>
      <c r="K21" s="31" t="str">
        <f t="shared" si="1"/>
        <v/>
      </c>
      <c r="L21" s="31"/>
      <c r="M21" s="5"/>
      <c r="N21" s="29"/>
      <c r="O21" s="32" t="str">
        <f t="shared" si="3"/>
        <v/>
      </c>
      <c r="P21" s="32" t="str">
        <f t="shared" si="4"/>
        <v/>
      </c>
    </row>
    <row r="22" spans="1:16" x14ac:dyDescent="0.3">
      <c r="A22" s="29"/>
      <c r="B22" s="29"/>
      <c r="C22" s="5" t="s">
        <v>50</v>
      </c>
      <c r="D22" s="30"/>
      <c r="E22" s="31"/>
      <c r="F22" s="5"/>
      <c r="G22" s="31"/>
      <c r="H22" s="5"/>
      <c r="I22" s="31" t="str">
        <f t="shared" si="0"/>
        <v/>
      </c>
      <c r="J22" s="5"/>
      <c r="K22" s="31" t="str">
        <f t="shared" si="1"/>
        <v/>
      </c>
      <c r="L22" s="31"/>
      <c r="M22" s="5"/>
      <c r="N22" s="29"/>
      <c r="O22" s="32" t="str">
        <f t="shared" si="3"/>
        <v/>
      </c>
      <c r="P22" s="32" t="str">
        <f t="shared" si="4"/>
        <v/>
      </c>
    </row>
    <row r="23" spans="1:16" x14ac:dyDescent="0.3">
      <c r="A23" s="29"/>
      <c r="B23" s="29"/>
      <c r="C23" s="5" t="s">
        <v>51</v>
      </c>
      <c r="D23" s="30"/>
      <c r="E23" s="31"/>
      <c r="F23" s="5"/>
      <c r="G23" s="31"/>
      <c r="H23" s="5"/>
      <c r="I23" s="31" t="str">
        <f t="shared" si="0"/>
        <v/>
      </c>
      <c r="J23" s="5"/>
      <c r="K23" s="31" t="str">
        <f t="shared" si="1"/>
        <v/>
      </c>
      <c r="L23" s="31"/>
      <c r="M23" s="5"/>
      <c r="N23" s="29"/>
      <c r="O23" s="32" t="str">
        <f t="shared" si="3"/>
        <v/>
      </c>
      <c r="P23" s="32" t="str">
        <f t="shared" si="4"/>
        <v/>
      </c>
    </row>
    <row r="24" spans="1:16" x14ac:dyDescent="0.3">
      <c r="A24" s="29"/>
      <c r="B24" s="29"/>
      <c r="C24" s="5" t="s">
        <v>62</v>
      </c>
      <c r="D24" s="30"/>
      <c r="E24" s="31"/>
      <c r="F24" s="5"/>
      <c r="G24" s="31"/>
      <c r="H24" s="5"/>
      <c r="I24" s="31" t="str">
        <f t="shared" si="0"/>
        <v/>
      </c>
      <c r="J24" s="5"/>
      <c r="K24" s="31" t="str">
        <f t="shared" si="1"/>
        <v/>
      </c>
      <c r="L24" s="31"/>
      <c r="M24" s="5"/>
      <c r="N24" s="29"/>
      <c r="O24" s="32" t="str">
        <f t="shared" si="3"/>
        <v/>
      </c>
      <c r="P24" s="32" t="str">
        <f t="shared" si="4"/>
        <v/>
      </c>
    </row>
    <row r="25" spans="1:16" x14ac:dyDescent="0.3">
      <c r="A25" s="29"/>
      <c r="B25" s="29"/>
      <c r="C25" s="5" t="s">
        <v>74</v>
      </c>
      <c r="D25" s="30"/>
      <c r="E25" s="31"/>
      <c r="F25" s="5"/>
      <c r="G25" s="31"/>
      <c r="H25" s="5"/>
      <c r="I25" s="31" t="str">
        <f t="shared" si="0"/>
        <v/>
      </c>
      <c r="J25" s="5"/>
      <c r="K25" s="31" t="str">
        <f t="shared" si="1"/>
        <v/>
      </c>
      <c r="L25" s="31"/>
      <c r="M25" s="5"/>
      <c r="N25" s="29"/>
      <c r="O25" s="32" t="str">
        <f t="shared" si="3"/>
        <v/>
      </c>
      <c r="P25" s="32" t="str">
        <f t="shared" si="4"/>
        <v/>
      </c>
    </row>
    <row r="26" spans="1:16" x14ac:dyDescent="0.3">
      <c r="A26" s="29"/>
      <c r="B26" s="29"/>
      <c r="C26" s="5" t="s">
        <v>8</v>
      </c>
      <c r="D26" s="30" t="s">
        <v>81</v>
      </c>
      <c r="E26" s="31"/>
      <c r="F26" s="5"/>
      <c r="G26" s="31"/>
      <c r="H26" s="5"/>
      <c r="I26" s="31" t="str">
        <f t="shared" si="0"/>
        <v/>
      </c>
      <c r="J26" s="5"/>
      <c r="K26" s="31" t="str">
        <f t="shared" si="1"/>
        <v/>
      </c>
      <c r="L26" s="31"/>
      <c r="M26" s="5"/>
      <c r="N26" s="29"/>
      <c r="O26" s="32" t="str">
        <f t="shared" si="3"/>
        <v/>
      </c>
      <c r="P26" s="32" t="str">
        <f t="shared" si="4"/>
        <v/>
      </c>
    </row>
    <row r="27" spans="1:16" x14ac:dyDescent="0.3">
      <c r="A27" s="29"/>
      <c r="B27" s="29"/>
      <c r="C27" s="5" t="s">
        <v>13</v>
      </c>
      <c r="D27" s="58" t="s">
        <v>11</v>
      </c>
      <c r="E27" s="31"/>
      <c r="F27" s="5"/>
      <c r="G27" s="31"/>
      <c r="H27" s="5"/>
      <c r="I27" s="31" t="str">
        <f t="shared" si="0"/>
        <v/>
      </c>
      <c r="J27" s="5"/>
      <c r="K27" s="31" t="str">
        <f t="shared" si="1"/>
        <v/>
      </c>
      <c r="L27" s="31"/>
      <c r="M27" s="5"/>
      <c r="N27" s="29"/>
      <c r="O27" s="32" t="str">
        <f t="shared" si="3"/>
        <v/>
      </c>
      <c r="P27" s="32" t="str">
        <f t="shared" si="4"/>
        <v/>
      </c>
    </row>
    <row r="28" spans="1:16" x14ac:dyDescent="0.3">
      <c r="A28" s="29"/>
      <c r="B28" s="29"/>
      <c r="C28" s="5" t="s">
        <v>10</v>
      </c>
      <c r="D28" s="30"/>
      <c r="E28" s="31"/>
      <c r="F28" s="5"/>
      <c r="G28" s="31"/>
      <c r="H28" s="5"/>
      <c r="I28" s="31" t="str">
        <f t="shared" si="0"/>
        <v/>
      </c>
      <c r="J28" s="5"/>
      <c r="K28" s="31" t="str">
        <f t="shared" si="1"/>
        <v/>
      </c>
      <c r="L28" s="31"/>
      <c r="M28" s="5"/>
      <c r="N28" s="29"/>
      <c r="O28" s="32" t="str">
        <f t="shared" si="3"/>
        <v/>
      </c>
      <c r="P28" s="32" t="str">
        <f t="shared" si="4"/>
        <v/>
      </c>
    </row>
    <row r="29" spans="1:16" x14ac:dyDescent="0.3">
      <c r="A29" s="29"/>
      <c r="B29" s="29"/>
      <c r="C29" s="5"/>
      <c r="D29" s="30"/>
      <c r="E29" s="31"/>
      <c r="F29" s="5"/>
      <c r="G29" s="31"/>
      <c r="H29" s="5"/>
      <c r="I29" s="31" t="str">
        <f t="shared" si="0"/>
        <v/>
      </c>
      <c r="J29" s="5"/>
      <c r="K29" s="31" t="str">
        <f t="shared" si="1"/>
        <v/>
      </c>
      <c r="L29" s="31" t="str">
        <f t="shared" ref="L29:L34" si="5">IF(D29="","",(IF(F29="","",(IF(F29=0,0,G29+I29+K29)))))</f>
        <v/>
      </c>
      <c r="M29" s="5"/>
      <c r="N29" s="29"/>
      <c r="O29" s="32"/>
      <c r="P29" s="32"/>
    </row>
    <row r="30" spans="1:16" x14ac:dyDescent="0.3">
      <c r="A30" s="29"/>
      <c r="B30" s="29"/>
      <c r="C30" s="5"/>
      <c r="D30" s="30"/>
      <c r="E30" s="31"/>
      <c r="F30" s="5"/>
      <c r="G30" s="31"/>
      <c r="H30" s="5"/>
      <c r="I30" s="31" t="str">
        <f t="shared" si="0"/>
        <v/>
      </c>
      <c r="J30" s="5"/>
      <c r="K30" s="31" t="str">
        <f t="shared" si="1"/>
        <v/>
      </c>
      <c r="L30" s="31" t="str">
        <f t="shared" si="5"/>
        <v/>
      </c>
      <c r="M30" s="5"/>
      <c r="N30" s="29"/>
      <c r="O30" s="32"/>
      <c r="P30" s="32"/>
    </row>
    <row r="31" spans="1:16" x14ac:dyDescent="0.3">
      <c r="A31" s="29"/>
      <c r="B31" s="29"/>
      <c r="C31" s="5"/>
      <c r="D31" s="30"/>
      <c r="E31" s="31"/>
      <c r="F31" s="5"/>
      <c r="G31" s="31"/>
      <c r="H31" s="5"/>
      <c r="I31" s="31" t="str">
        <f t="shared" si="0"/>
        <v/>
      </c>
      <c r="J31" s="5"/>
      <c r="K31" s="31" t="str">
        <f t="shared" si="1"/>
        <v/>
      </c>
      <c r="L31" s="31" t="str">
        <f t="shared" si="5"/>
        <v/>
      </c>
      <c r="M31" s="5"/>
      <c r="N31" s="29"/>
      <c r="O31" s="32"/>
      <c r="P31" s="32"/>
    </row>
    <row r="32" spans="1:16" x14ac:dyDescent="0.3">
      <c r="A32" s="29"/>
      <c r="B32" s="29"/>
      <c r="C32" s="5"/>
      <c r="D32" s="30"/>
      <c r="E32" s="31"/>
      <c r="F32" s="5"/>
      <c r="G32" s="31"/>
      <c r="H32" s="5"/>
      <c r="I32" s="31" t="str">
        <f t="shared" si="0"/>
        <v/>
      </c>
      <c r="J32" s="5"/>
      <c r="K32" s="31" t="str">
        <f t="shared" si="1"/>
        <v/>
      </c>
      <c r="L32" s="31" t="str">
        <f t="shared" si="5"/>
        <v/>
      </c>
      <c r="M32" s="5"/>
      <c r="N32" s="29"/>
      <c r="O32" s="32" t="str">
        <f t="shared" ref="O32" si="6">IF(M32=1,$G$38,(IF(M32=2,$G$39,(IF(M32=3,$G$40,"")))))</f>
        <v/>
      </c>
      <c r="P32" s="32" t="str">
        <f t="shared" ref="P32" si="7">IF(N32="BF",$G$41,"")</f>
        <v/>
      </c>
    </row>
    <row r="33" spans="1:16" x14ac:dyDescent="0.3">
      <c r="A33" s="29"/>
      <c r="B33" s="29"/>
      <c r="C33" s="5"/>
      <c r="D33" s="30"/>
      <c r="E33" s="31"/>
      <c r="F33" s="5"/>
      <c r="G33" s="31"/>
      <c r="H33" s="5"/>
      <c r="I33" s="31" t="str">
        <f t="shared" si="0"/>
        <v/>
      </c>
      <c r="J33" s="5"/>
      <c r="K33" s="31" t="str">
        <f t="shared" si="1"/>
        <v/>
      </c>
      <c r="L33" s="31" t="str">
        <f t="shared" si="5"/>
        <v/>
      </c>
      <c r="M33" s="5"/>
      <c r="N33" s="29"/>
      <c r="O33" s="32"/>
      <c r="P33" s="32"/>
    </row>
    <row r="34" spans="1:16" x14ac:dyDescent="0.3">
      <c r="A34" s="29"/>
      <c r="B34" s="29"/>
      <c r="C34" s="5"/>
      <c r="D34" s="30"/>
      <c r="E34" s="31"/>
      <c r="F34" s="5"/>
      <c r="G34" s="31"/>
      <c r="H34" s="5"/>
      <c r="I34" s="31" t="str">
        <f t="shared" si="0"/>
        <v/>
      </c>
      <c r="J34" s="5"/>
      <c r="K34" s="31" t="str">
        <f t="shared" si="1"/>
        <v/>
      </c>
      <c r="L34" s="31" t="str">
        <f t="shared" si="5"/>
        <v/>
      </c>
      <c r="M34" s="5"/>
      <c r="N34" s="29"/>
      <c r="O34" s="32"/>
      <c r="P34" s="32"/>
    </row>
    <row r="35" spans="1:16" x14ac:dyDescent="0.3">
      <c r="D35" s="33"/>
      <c r="G35" s="10" t="s">
        <v>39</v>
      </c>
    </row>
    <row r="36" spans="1:16" x14ac:dyDescent="0.3">
      <c r="C36" s="10" t="s">
        <v>40</v>
      </c>
      <c r="D36" s="10">
        <f>COUNTIF(D9:D32,"P")</f>
        <v>13</v>
      </c>
      <c r="E36" s="10" t="s">
        <v>65</v>
      </c>
      <c r="G36" s="34">
        <f>D36*30</f>
        <v>390</v>
      </c>
    </row>
    <row r="38" spans="1:16" x14ac:dyDescent="0.3">
      <c r="C38" s="10" t="s">
        <v>42</v>
      </c>
      <c r="E38" s="34">
        <v>9</v>
      </c>
      <c r="G38" s="34">
        <f>$D$36*E38</f>
        <v>117</v>
      </c>
    </row>
    <row r="39" spans="1:16" x14ac:dyDescent="0.3">
      <c r="C39" s="10" t="s">
        <v>43</v>
      </c>
      <c r="E39" s="34">
        <v>6</v>
      </c>
      <c r="G39" s="34">
        <f>$D$36*E39</f>
        <v>78</v>
      </c>
    </row>
    <row r="40" spans="1:16" x14ac:dyDescent="0.3">
      <c r="C40" s="10" t="s">
        <v>44</v>
      </c>
      <c r="E40" s="34">
        <v>4</v>
      </c>
      <c r="G40" s="34">
        <f t="shared" ref="G40:G42" si="8">$D$36*E40</f>
        <v>52</v>
      </c>
    </row>
    <row r="41" spans="1:16" x14ac:dyDescent="0.3">
      <c r="C41" s="10" t="s">
        <v>2</v>
      </c>
      <c r="E41" s="34">
        <v>5</v>
      </c>
      <c r="G41" s="34">
        <f t="shared" si="8"/>
        <v>65</v>
      </c>
    </row>
    <row r="42" spans="1:16" x14ac:dyDescent="0.3">
      <c r="C42" s="10" t="s">
        <v>45</v>
      </c>
      <c r="E42" s="34">
        <v>2</v>
      </c>
      <c r="G42" s="34">
        <f t="shared" si="8"/>
        <v>26</v>
      </c>
    </row>
    <row r="43" spans="1:16" x14ac:dyDescent="0.3">
      <c r="C43" s="10" t="s">
        <v>46</v>
      </c>
      <c r="E43" s="34">
        <v>4</v>
      </c>
      <c r="G43" s="34">
        <f>$D$36*E43</f>
        <v>52</v>
      </c>
    </row>
  </sheetData>
  <mergeCells count="10">
    <mergeCell ref="A6:B6"/>
    <mergeCell ref="E6:F6"/>
    <mergeCell ref="I6:J6"/>
    <mergeCell ref="N6:O6"/>
    <mergeCell ref="A1:P1"/>
    <mergeCell ref="A2:P2"/>
    <mergeCell ref="B4:C4"/>
    <mergeCell ref="G4:H4"/>
    <mergeCell ref="L4:M4"/>
    <mergeCell ref="O4:P4"/>
  </mergeCells>
  <conditionalFormatting sqref="A9:B34">
    <cfRule type="expression" dxfId="20" priority="5">
      <formula>MOD(ROW(),2)</formula>
    </cfRule>
  </conditionalFormatting>
  <conditionalFormatting sqref="C9:C13">
    <cfRule type="expression" dxfId="19" priority="3">
      <formula>MOD(ROW(),2)</formula>
    </cfRule>
  </conditionalFormatting>
  <conditionalFormatting sqref="C15:C17">
    <cfRule type="expression" dxfId="18" priority="4">
      <formula>MOD(ROW(),2)</formula>
    </cfRule>
  </conditionalFormatting>
  <conditionalFormatting sqref="C19:C34">
    <cfRule type="expression" dxfId="17" priority="2">
      <formula>MOD(ROW(),2)</formula>
    </cfRule>
  </conditionalFormatting>
  <conditionalFormatting sqref="D9:P34">
    <cfRule type="expression" dxfId="16" priority="1">
      <formula>MOD(ROW(),2)</formula>
    </cfRule>
  </conditionalFormatting>
  <pageMargins left="0.25" right="0.25" top="0.75" bottom="0.75" header="0.3" footer="0.3"/>
  <pageSetup scale="8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D3224-282B-4940-AFB2-306BDE7EE3BC}">
  <sheetPr>
    <pageSetUpPr fitToPage="1"/>
  </sheetPr>
  <dimension ref="A1:P43"/>
  <sheetViews>
    <sheetView workbookViewId="0">
      <selection activeCell="I5" sqref="I5"/>
    </sheetView>
  </sheetViews>
  <sheetFormatPr defaultColWidth="9.109375" defaultRowHeight="15.6" x14ac:dyDescent="0.3"/>
  <cols>
    <col min="1" max="1" width="9.109375" style="10"/>
    <col min="2" max="2" width="12.6640625" style="10" customWidth="1"/>
    <col min="3" max="3" width="19.33203125" style="10" bestFit="1" customWidth="1"/>
    <col min="4" max="4" width="5.88671875" style="10" customWidth="1"/>
    <col min="5" max="5" width="9.5546875" style="10" bestFit="1" customWidth="1"/>
    <col min="6" max="6" width="9.109375" style="10"/>
    <col min="7" max="7" width="11.33203125" style="10" customWidth="1"/>
    <col min="8" max="13" width="9.109375" style="10"/>
    <col min="14" max="14" width="7.6640625" style="10" customWidth="1"/>
    <col min="15" max="16" width="9.6640625" style="10" customWidth="1"/>
    <col min="17" max="16384" width="9.109375" style="10"/>
  </cols>
  <sheetData>
    <row r="1" spans="1:16" s="15" customFormat="1" ht="21" x14ac:dyDescent="0.4">
      <c r="A1" s="130" t="s">
        <v>103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</row>
    <row r="2" spans="1:16" s="15" customFormat="1" ht="21" x14ac:dyDescent="0.4">
      <c r="A2" s="130" t="s">
        <v>55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</row>
    <row r="3" spans="1:16" ht="16.2" thickBot="1" x14ac:dyDescent="0.3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spans="1:16" ht="16.2" thickBot="1" x14ac:dyDescent="0.35">
      <c r="A4" s="17" t="s">
        <v>17</v>
      </c>
      <c r="B4" s="152">
        <v>45913</v>
      </c>
      <c r="C4" s="153"/>
      <c r="G4" s="142" t="s">
        <v>18</v>
      </c>
      <c r="H4" s="146"/>
      <c r="I4" s="18">
        <v>0.25</v>
      </c>
      <c r="L4" s="142" t="s">
        <v>19</v>
      </c>
      <c r="M4" s="146"/>
      <c r="N4" s="19">
        <v>0.26041666666666669</v>
      </c>
      <c r="O4" s="148" t="s">
        <v>20</v>
      </c>
      <c r="P4" s="149"/>
    </row>
    <row r="5" spans="1:16" ht="16.2" thickBot="1" x14ac:dyDescent="0.35">
      <c r="A5" s="20"/>
      <c r="B5" s="21"/>
      <c r="C5" s="21"/>
      <c r="E5" s="14"/>
      <c r="F5" s="14"/>
      <c r="H5" s="22"/>
      <c r="I5" s="22"/>
      <c r="K5" s="14"/>
      <c r="L5" s="14"/>
    </row>
    <row r="6" spans="1:16" ht="16.2" thickBot="1" x14ac:dyDescent="0.35">
      <c r="A6" s="150" t="s">
        <v>21</v>
      </c>
      <c r="B6" s="151"/>
      <c r="C6" s="23"/>
      <c r="E6" s="142" t="s">
        <v>22</v>
      </c>
      <c r="F6" s="143"/>
      <c r="G6" s="24" t="s">
        <v>102</v>
      </c>
      <c r="H6" s="22"/>
      <c r="I6" s="142" t="s">
        <v>23</v>
      </c>
      <c r="J6" s="143"/>
      <c r="K6" s="25">
        <v>0.28333333333333333</v>
      </c>
      <c r="L6" s="14"/>
      <c r="N6" s="142" t="s">
        <v>24</v>
      </c>
      <c r="O6" s="146"/>
      <c r="P6" s="35">
        <v>0.625</v>
      </c>
    </row>
    <row r="8" spans="1:16" s="28" customFormat="1" ht="62.4" x14ac:dyDescent="0.3">
      <c r="A8" s="27" t="s">
        <v>25</v>
      </c>
      <c r="B8" s="27" t="s">
        <v>63</v>
      </c>
      <c r="C8" s="27" t="s">
        <v>4</v>
      </c>
      <c r="D8" s="27" t="s">
        <v>27</v>
      </c>
      <c r="E8" s="27" t="s">
        <v>28</v>
      </c>
      <c r="F8" s="27" t="s">
        <v>29</v>
      </c>
      <c r="G8" s="27" t="s">
        <v>30</v>
      </c>
      <c r="H8" s="27" t="s">
        <v>31</v>
      </c>
      <c r="I8" s="27" t="s">
        <v>32</v>
      </c>
      <c r="J8" s="27" t="s">
        <v>33</v>
      </c>
      <c r="K8" s="27" t="s">
        <v>34</v>
      </c>
      <c r="L8" s="27" t="s">
        <v>35</v>
      </c>
      <c r="M8" s="27" t="s">
        <v>36</v>
      </c>
      <c r="N8" s="27" t="s">
        <v>2</v>
      </c>
      <c r="O8" s="27" t="s">
        <v>37</v>
      </c>
      <c r="P8" s="27" t="s">
        <v>2</v>
      </c>
    </row>
    <row r="9" spans="1:16" x14ac:dyDescent="0.3">
      <c r="A9" s="29"/>
      <c r="B9" s="29"/>
      <c r="C9" s="5" t="s">
        <v>76</v>
      </c>
      <c r="D9" s="30" t="s">
        <v>81</v>
      </c>
      <c r="E9" s="31">
        <v>2.87</v>
      </c>
      <c r="F9" s="5">
        <v>5</v>
      </c>
      <c r="G9" s="31">
        <v>8.74</v>
      </c>
      <c r="H9" s="5"/>
      <c r="I9" s="31">
        <f t="shared" ref="I9:I34" si="0">IF(F9="","",H9*-0.25)</f>
        <v>0</v>
      </c>
      <c r="J9" s="5"/>
      <c r="K9" s="31">
        <f t="shared" ref="K9:K34" si="1">IF(F9="","",J9*-1)</f>
        <v>0</v>
      </c>
      <c r="L9" s="31">
        <f t="shared" ref="L9:L17" si="2">IF(D9="","",(IF(F9="","",(IF(F9=0,0,G9+I9+K9)))))</f>
        <v>8.74</v>
      </c>
      <c r="M9" s="5">
        <v>1</v>
      </c>
      <c r="N9" s="29" t="s">
        <v>38</v>
      </c>
      <c r="O9" s="32">
        <f t="shared" ref="O9:O28" si="3">IF(M9=1,$G$38,(IF(M9=2,$G$39,(IF(M9=3,$G$40,"")))))</f>
        <v>117</v>
      </c>
      <c r="P9" s="32">
        <f>IF(N9="BF",$G$41,"")</f>
        <v>65</v>
      </c>
    </row>
    <row r="10" spans="1:16" x14ac:dyDescent="0.3">
      <c r="A10" s="29"/>
      <c r="B10" s="29"/>
      <c r="C10" s="5" t="s">
        <v>52</v>
      </c>
      <c r="D10" s="30" t="s">
        <v>81</v>
      </c>
      <c r="E10" s="31"/>
      <c r="F10" s="5">
        <v>5</v>
      </c>
      <c r="G10" s="31">
        <v>8.27</v>
      </c>
      <c r="H10" s="5"/>
      <c r="I10" s="31">
        <f t="shared" si="0"/>
        <v>0</v>
      </c>
      <c r="J10" s="5"/>
      <c r="K10" s="31">
        <f t="shared" si="1"/>
        <v>0</v>
      </c>
      <c r="L10" s="31">
        <f t="shared" si="2"/>
        <v>8.27</v>
      </c>
      <c r="M10" s="5">
        <v>2</v>
      </c>
      <c r="N10" s="29"/>
      <c r="O10" s="32">
        <f t="shared" si="3"/>
        <v>78</v>
      </c>
      <c r="P10" s="32" t="str">
        <f>IF(N10="BF",$G$41,"")</f>
        <v/>
      </c>
    </row>
    <row r="11" spans="1:16" x14ac:dyDescent="0.3">
      <c r="A11" s="29"/>
      <c r="B11" s="29"/>
      <c r="C11" s="5" t="s">
        <v>64</v>
      </c>
      <c r="D11" s="58" t="s">
        <v>11</v>
      </c>
      <c r="E11" s="31">
        <v>2.2999999999999998</v>
      </c>
      <c r="F11" s="5">
        <v>5</v>
      </c>
      <c r="G11" s="31">
        <v>7.78</v>
      </c>
      <c r="H11" s="5"/>
      <c r="I11" s="31">
        <f t="shared" si="0"/>
        <v>0</v>
      </c>
      <c r="J11" s="5"/>
      <c r="K11" s="31">
        <f t="shared" si="1"/>
        <v>0</v>
      </c>
      <c r="L11" s="31">
        <f t="shared" si="2"/>
        <v>7.78</v>
      </c>
      <c r="M11" s="5">
        <v>3</v>
      </c>
      <c r="N11" s="29"/>
      <c r="O11" s="32">
        <f t="shared" si="3"/>
        <v>52</v>
      </c>
      <c r="P11" s="32" t="str">
        <f>IF(N11="BF",$G$41,"")</f>
        <v/>
      </c>
    </row>
    <row r="12" spans="1:16" x14ac:dyDescent="0.3">
      <c r="A12" s="29"/>
      <c r="B12" s="29"/>
      <c r="C12" s="5" t="s">
        <v>72</v>
      </c>
      <c r="D12" s="30" t="s">
        <v>81</v>
      </c>
      <c r="E12" s="31">
        <v>2.62</v>
      </c>
      <c r="F12" s="5">
        <v>5</v>
      </c>
      <c r="G12" s="31">
        <v>7.4</v>
      </c>
      <c r="H12" s="5"/>
      <c r="I12" s="31">
        <f t="shared" si="0"/>
        <v>0</v>
      </c>
      <c r="J12" s="5"/>
      <c r="K12" s="31">
        <f t="shared" si="1"/>
        <v>0</v>
      </c>
      <c r="L12" s="31">
        <f t="shared" si="2"/>
        <v>7.4</v>
      </c>
      <c r="M12" s="5">
        <v>4</v>
      </c>
      <c r="N12" s="29"/>
      <c r="O12" s="32" t="str">
        <f t="shared" si="3"/>
        <v/>
      </c>
      <c r="P12" s="32"/>
    </row>
    <row r="13" spans="1:16" x14ac:dyDescent="0.3">
      <c r="A13" s="29"/>
      <c r="B13" s="29"/>
      <c r="C13" s="5" t="s">
        <v>12</v>
      </c>
      <c r="D13" s="58" t="s">
        <v>11</v>
      </c>
      <c r="E13" s="31"/>
      <c r="F13" s="5">
        <v>5</v>
      </c>
      <c r="G13" s="31">
        <v>5.65</v>
      </c>
      <c r="H13" s="5"/>
      <c r="I13" s="31">
        <f t="shared" si="0"/>
        <v>0</v>
      </c>
      <c r="J13" s="5"/>
      <c r="K13" s="31">
        <f t="shared" si="1"/>
        <v>0</v>
      </c>
      <c r="L13" s="31">
        <f t="shared" si="2"/>
        <v>5.65</v>
      </c>
      <c r="M13" s="5">
        <v>5</v>
      </c>
      <c r="N13" s="29"/>
      <c r="O13" s="32" t="str">
        <f t="shared" si="3"/>
        <v/>
      </c>
      <c r="P13" s="32" t="str">
        <f t="shared" ref="P13:P28" si="4">IF(N13="BF",$G$41,"")</f>
        <v/>
      </c>
    </row>
    <row r="14" spans="1:16" x14ac:dyDescent="0.3">
      <c r="A14" s="29"/>
      <c r="B14" s="29"/>
      <c r="C14" s="5" t="s">
        <v>7</v>
      </c>
      <c r="D14" s="30" t="s">
        <v>81</v>
      </c>
      <c r="E14" s="31"/>
      <c r="F14" s="5">
        <v>4</v>
      </c>
      <c r="G14" s="31">
        <v>5.46</v>
      </c>
      <c r="H14" s="5"/>
      <c r="I14" s="31">
        <f t="shared" si="0"/>
        <v>0</v>
      </c>
      <c r="J14" s="5"/>
      <c r="K14" s="31">
        <f t="shared" si="1"/>
        <v>0</v>
      </c>
      <c r="L14" s="31">
        <f t="shared" si="2"/>
        <v>5.46</v>
      </c>
      <c r="M14" s="5">
        <v>6</v>
      </c>
      <c r="N14" s="29"/>
      <c r="O14" s="32" t="str">
        <f t="shared" si="3"/>
        <v/>
      </c>
      <c r="P14" s="32" t="str">
        <f t="shared" si="4"/>
        <v/>
      </c>
    </row>
    <row r="15" spans="1:16" x14ac:dyDescent="0.3">
      <c r="A15" s="29"/>
      <c r="B15" s="29"/>
      <c r="C15" s="5" t="s">
        <v>73</v>
      </c>
      <c r="D15" s="30" t="s">
        <v>81</v>
      </c>
      <c r="E15" s="31"/>
      <c r="F15" s="5">
        <v>4</v>
      </c>
      <c r="G15" s="31">
        <v>4.53</v>
      </c>
      <c r="H15" s="5"/>
      <c r="I15" s="31">
        <f t="shared" si="0"/>
        <v>0</v>
      </c>
      <c r="J15" s="5"/>
      <c r="K15" s="31">
        <f t="shared" si="1"/>
        <v>0</v>
      </c>
      <c r="L15" s="31">
        <f t="shared" si="2"/>
        <v>4.53</v>
      </c>
      <c r="M15" s="5">
        <v>7</v>
      </c>
      <c r="N15" s="29"/>
      <c r="O15" s="32" t="str">
        <f t="shared" si="3"/>
        <v/>
      </c>
      <c r="P15" s="32" t="str">
        <f t="shared" si="4"/>
        <v/>
      </c>
    </row>
    <row r="16" spans="1:16" x14ac:dyDescent="0.3">
      <c r="A16" s="29"/>
      <c r="B16" s="29"/>
      <c r="C16" s="5" t="s">
        <v>9</v>
      </c>
      <c r="D16" s="58" t="s">
        <v>11</v>
      </c>
      <c r="E16" s="31"/>
      <c r="F16" s="5">
        <v>2</v>
      </c>
      <c r="G16" s="31">
        <v>2.14</v>
      </c>
      <c r="H16" s="5"/>
      <c r="I16" s="31">
        <f t="shared" si="0"/>
        <v>0</v>
      </c>
      <c r="J16" s="5"/>
      <c r="K16" s="31">
        <f t="shared" si="1"/>
        <v>0</v>
      </c>
      <c r="L16" s="31">
        <f t="shared" si="2"/>
        <v>2.14</v>
      </c>
      <c r="M16" s="5">
        <v>8</v>
      </c>
      <c r="N16" s="29"/>
      <c r="O16" s="32" t="str">
        <f t="shared" si="3"/>
        <v/>
      </c>
      <c r="P16" s="32" t="str">
        <f t="shared" si="4"/>
        <v/>
      </c>
    </row>
    <row r="17" spans="1:16" x14ac:dyDescent="0.3">
      <c r="A17" s="29"/>
      <c r="B17" s="29"/>
      <c r="C17" s="5" t="s">
        <v>61</v>
      </c>
      <c r="D17" s="58" t="s">
        <v>11</v>
      </c>
      <c r="E17" s="31"/>
      <c r="F17" s="5">
        <v>2</v>
      </c>
      <c r="G17" s="31">
        <v>1.95</v>
      </c>
      <c r="H17" s="5"/>
      <c r="I17" s="31">
        <f t="shared" si="0"/>
        <v>0</v>
      </c>
      <c r="J17" s="5"/>
      <c r="K17" s="31">
        <f t="shared" si="1"/>
        <v>0</v>
      </c>
      <c r="L17" s="31">
        <f t="shared" si="2"/>
        <v>1.95</v>
      </c>
      <c r="M17" s="5">
        <v>9</v>
      </c>
      <c r="N17" s="29"/>
      <c r="O17" s="32" t="str">
        <f t="shared" si="3"/>
        <v/>
      </c>
      <c r="P17" s="32" t="str">
        <f t="shared" si="4"/>
        <v/>
      </c>
    </row>
    <row r="18" spans="1:16" x14ac:dyDescent="0.3">
      <c r="A18" s="29"/>
      <c r="B18" s="29"/>
      <c r="C18" s="5" t="s">
        <v>75</v>
      </c>
      <c r="D18" s="30"/>
      <c r="E18" s="31"/>
      <c r="F18" s="5"/>
      <c r="G18" s="31"/>
      <c r="H18" s="5"/>
      <c r="I18" s="31" t="str">
        <f t="shared" si="0"/>
        <v/>
      </c>
      <c r="J18" s="5"/>
      <c r="K18" s="31" t="str">
        <f t="shared" si="1"/>
        <v/>
      </c>
      <c r="L18" s="31"/>
      <c r="M18" s="5"/>
      <c r="N18" s="29"/>
      <c r="O18" s="32" t="str">
        <f t="shared" si="3"/>
        <v/>
      </c>
      <c r="P18" s="32" t="str">
        <f t="shared" si="4"/>
        <v/>
      </c>
    </row>
    <row r="19" spans="1:16" x14ac:dyDescent="0.3">
      <c r="A19" s="29"/>
      <c r="B19" s="29"/>
      <c r="C19" s="5" t="s">
        <v>53</v>
      </c>
      <c r="D19" s="30"/>
      <c r="E19" s="31"/>
      <c r="F19" s="5"/>
      <c r="G19" s="31"/>
      <c r="H19" s="5"/>
      <c r="I19" s="31" t="str">
        <f t="shared" si="0"/>
        <v/>
      </c>
      <c r="J19" s="5"/>
      <c r="K19" s="31" t="str">
        <f t="shared" si="1"/>
        <v/>
      </c>
      <c r="L19" s="31"/>
      <c r="M19" s="5"/>
      <c r="N19" s="29"/>
      <c r="O19" s="32" t="str">
        <f t="shared" si="3"/>
        <v/>
      </c>
      <c r="P19" s="32" t="str">
        <f t="shared" si="4"/>
        <v/>
      </c>
    </row>
    <row r="20" spans="1:16" x14ac:dyDescent="0.3">
      <c r="A20" s="29"/>
      <c r="B20" s="29"/>
      <c r="C20" s="5" t="s">
        <v>14</v>
      </c>
      <c r="D20" s="58" t="s">
        <v>11</v>
      </c>
      <c r="E20" s="31"/>
      <c r="F20" s="5"/>
      <c r="G20" s="31"/>
      <c r="H20" s="5"/>
      <c r="I20" s="31" t="str">
        <f t="shared" si="0"/>
        <v/>
      </c>
      <c r="J20" s="5"/>
      <c r="K20" s="31" t="str">
        <f t="shared" si="1"/>
        <v/>
      </c>
      <c r="L20" s="31"/>
      <c r="M20" s="5"/>
      <c r="N20" s="29"/>
      <c r="O20" s="32" t="str">
        <f t="shared" si="3"/>
        <v/>
      </c>
      <c r="P20" s="32" t="str">
        <f t="shared" si="4"/>
        <v/>
      </c>
    </row>
    <row r="21" spans="1:16" x14ac:dyDescent="0.3">
      <c r="A21" s="29"/>
      <c r="B21" s="29"/>
      <c r="C21" s="5" t="s">
        <v>15</v>
      </c>
      <c r="D21" s="30" t="s">
        <v>81</v>
      </c>
      <c r="E21" s="31"/>
      <c r="F21" s="5"/>
      <c r="G21" s="31"/>
      <c r="H21" s="5"/>
      <c r="I21" s="31" t="str">
        <f t="shared" si="0"/>
        <v/>
      </c>
      <c r="J21" s="5"/>
      <c r="K21" s="31" t="str">
        <f t="shared" si="1"/>
        <v/>
      </c>
      <c r="L21" s="31"/>
      <c r="M21" s="5"/>
      <c r="N21" s="29"/>
      <c r="O21" s="32" t="str">
        <f t="shared" si="3"/>
        <v/>
      </c>
      <c r="P21" s="32" t="str">
        <f t="shared" si="4"/>
        <v/>
      </c>
    </row>
    <row r="22" spans="1:16" x14ac:dyDescent="0.3">
      <c r="A22" s="29"/>
      <c r="B22" s="29"/>
      <c r="C22" s="5" t="s">
        <v>50</v>
      </c>
      <c r="D22" s="30"/>
      <c r="E22" s="31"/>
      <c r="F22" s="5"/>
      <c r="G22" s="31"/>
      <c r="H22" s="5"/>
      <c r="I22" s="31" t="str">
        <f t="shared" si="0"/>
        <v/>
      </c>
      <c r="J22" s="5"/>
      <c r="K22" s="31" t="str">
        <f t="shared" si="1"/>
        <v/>
      </c>
      <c r="L22" s="31"/>
      <c r="M22" s="5"/>
      <c r="N22" s="29"/>
      <c r="O22" s="32" t="str">
        <f t="shared" si="3"/>
        <v/>
      </c>
      <c r="P22" s="32" t="str">
        <f t="shared" si="4"/>
        <v/>
      </c>
    </row>
    <row r="23" spans="1:16" x14ac:dyDescent="0.3">
      <c r="A23" s="29"/>
      <c r="B23" s="29"/>
      <c r="C23" s="5" t="s">
        <v>51</v>
      </c>
      <c r="D23" s="30"/>
      <c r="E23" s="31"/>
      <c r="F23" s="5"/>
      <c r="G23" s="31"/>
      <c r="H23" s="5"/>
      <c r="I23" s="31" t="str">
        <f t="shared" si="0"/>
        <v/>
      </c>
      <c r="J23" s="5"/>
      <c r="K23" s="31" t="str">
        <f t="shared" si="1"/>
        <v/>
      </c>
      <c r="L23" s="31"/>
      <c r="M23" s="5"/>
      <c r="N23" s="29"/>
      <c r="O23" s="32" t="str">
        <f t="shared" si="3"/>
        <v/>
      </c>
      <c r="P23" s="32" t="str">
        <f t="shared" si="4"/>
        <v/>
      </c>
    </row>
    <row r="24" spans="1:16" x14ac:dyDescent="0.3">
      <c r="A24" s="29"/>
      <c r="B24" s="29"/>
      <c r="C24" s="5" t="s">
        <v>62</v>
      </c>
      <c r="D24" s="30"/>
      <c r="E24" s="31"/>
      <c r="F24" s="5"/>
      <c r="G24" s="31"/>
      <c r="H24" s="5"/>
      <c r="I24" s="31" t="str">
        <f t="shared" si="0"/>
        <v/>
      </c>
      <c r="J24" s="5"/>
      <c r="K24" s="31" t="str">
        <f t="shared" si="1"/>
        <v/>
      </c>
      <c r="L24" s="31"/>
      <c r="M24" s="5"/>
      <c r="N24" s="29"/>
      <c r="O24" s="32" t="str">
        <f t="shared" si="3"/>
        <v/>
      </c>
      <c r="P24" s="32" t="str">
        <f t="shared" si="4"/>
        <v/>
      </c>
    </row>
    <row r="25" spans="1:16" x14ac:dyDescent="0.3">
      <c r="A25" s="29"/>
      <c r="B25" s="29"/>
      <c r="C25" s="5" t="s">
        <v>74</v>
      </c>
      <c r="D25" s="30"/>
      <c r="E25" s="31"/>
      <c r="F25" s="5"/>
      <c r="G25" s="31"/>
      <c r="H25" s="5"/>
      <c r="I25" s="31" t="str">
        <f t="shared" si="0"/>
        <v/>
      </c>
      <c r="J25" s="5"/>
      <c r="K25" s="31" t="str">
        <f t="shared" si="1"/>
        <v/>
      </c>
      <c r="L25" s="31"/>
      <c r="M25" s="5"/>
      <c r="N25" s="29"/>
      <c r="O25" s="32" t="str">
        <f t="shared" si="3"/>
        <v/>
      </c>
      <c r="P25" s="32" t="str">
        <f t="shared" si="4"/>
        <v/>
      </c>
    </row>
    <row r="26" spans="1:16" x14ac:dyDescent="0.3">
      <c r="A26" s="29"/>
      <c r="B26" s="29"/>
      <c r="C26" s="5" t="s">
        <v>8</v>
      </c>
      <c r="D26" s="30" t="s">
        <v>81</v>
      </c>
      <c r="E26" s="31"/>
      <c r="F26" s="5"/>
      <c r="G26" s="31"/>
      <c r="H26" s="5"/>
      <c r="I26" s="31" t="str">
        <f t="shared" si="0"/>
        <v/>
      </c>
      <c r="J26" s="5"/>
      <c r="K26" s="31" t="str">
        <f t="shared" si="1"/>
        <v/>
      </c>
      <c r="L26" s="31"/>
      <c r="M26" s="5"/>
      <c r="N26" s="29"/>
      <c r="O26" s="32" t="str">
        <f t="shared" si="3"/>
        <v/>
      </c>
      <c r="P26" s="32" t="str">
        <f t="shared" si="4"/>
        <v/>
      </c>
    </row>
    <row r="27" spans="1:16" x14ac:dyDescent="0.3">
      <c r="A27" s="29"/>
      <c r="B27" s="29"/>
      <c r="C27" s="5" t="s">
        <v>13</v>
      </c>
      <c r="D27" s="58" t="s">
        <v>11</v>
      </c>
      <c r="E27" s="31"/>
      <c r="F27" s="5"/>
      <c r="G27" s="31"/>
      <c r="H27" s="5"/>
      <c r="I27" s="31" t="str">
        <f t="shared" si="0"/>
        <v/>
      </c>
      <c r="J27" s="5"/>
      <c r="K27" s="31" t="str">
        <f t="shared" si="1"/>
        <v/>
      </c>
      <c r="L27" s="31"/>
      <c r="M27" s="5"/>
      <c r="N27" s="29"/>
      <c r="O27" s="32" t="str">
        <f t="shared" si="3"/>
        <v/>
      </c>
      <c r="P27" s="32" t="str">
        <f t="shared" si="4"/>
        <v/>
      </c>
    </row>
    <row r="28" spans="1:16" x14ac:dyDescent="0.3">
      <c r="A28" s="29"/>
      <c r="B28" s="29"/>
      <c r="C28" s="5" t="s">
        <v>10</v>
      </c>
      <c r="D28" s="30"/>
      <c r="E28" s="31"/>
      <c r="F28" s="5"/>
      <c r="G28" s="31"/>
      <c r="H28" s="5"/>
      <c r="I28" s="31" t="str">
        <f t="shared" si="0"/>
        <v/>
      </c>
      <c r="J28" s="5"/>
      <c r="K28" s="31" t="str">
        <f t="shared" si="1"/>
        <v/>
      </c>
      <c r="L28" s="31"/>
      <c r="M28" s="5"/>
      <c r="N28" s="29"/>
      <c r="O28" s="32" t="str">
        <f t="shared" si="3"/>
        <v/>
      </c>
      <c r="P28" s="32" t="str">
        <f t="shared" si="4"/>
        <v/>
      </c>
    </row>
    <row r="29" spans="1:16" x14ac:dyDescent="0.3">
      <c r="A29" s="29"/>
      <c r="B29" s="29"/>
      <c r="C29" s="5"/>
      <c r="D29" s="30"/>
      <c r="E29" s="31"/>
      <c r="F29" s="5"/>
      <c r="G29" s="31"/>
      <c r="H29" s="5"/>
      <c r="I29" s="31" t="str">
        <f t="shared" si="0"/>
        <v/>
      </c>
      <c r="J29" s="5"/>
      <c r="K29" s="31" t="str">
        <f t="shared" si="1"/>
        <v/>
      </c>
      <c r="L29" s="31" t="str">
        <f t="shared" ref="L29:L34" si="5">IF(D29="","",(IF(F29="","",(IF(F29=0,0,G29+I29+K29)))))</f>
        <v/>
      </c>
      <c r="M29" s="5"/>
      <c r="N29" s="29"/>
      <c r="O29" s="32"/>
      <c r="P29" s="32"/>
    </row>
    <row r="30" spans="1:16" x14ac:dyDescent="0.3">
      <c r="A30" s="29"/>
      <c r="B30" s="29"/>
      <c r="C30" s="5"/>
      <c r="D30" s="30"/>
      <c r="E30" s="31"/>
      <c r="F30" s="5"/>
      <c r="G30" s="31"/>
      <c r="H30" s="5"/>
      <c r="I30" s="31" t="str">
        <f t="shared" si="0"/>
        <v/>
      </c>
      <c r="J30" s="5"/>
      <c r="K30" s="31" t="str">
        <f t="shared" si="1"/>
        <v/>
      </c>
      <c r="L30" s="31" t="str">
        <f t="shared" si="5"/>
        <v/>
      </c>
      <c r="M30" s="5"/>
      <c r="N30" s="29"/>
      <c r="O30" s="32"/>
      <c r="P30" s="32"/>
    </row>
    <row r="31" spans="1:16" x14ac:dyDescent="0.3">
      <c r="A31" s="29"/>
      <c r="B31" s="29"/>
      <c r="C31" s="5"/>
      <c r="D31" s="30"/>
      <c r="E31" s="31"/>
      <c r="F31" s="5"/>
      <c r="G31" s="31"/>
      <c r="H31" s="5"/>
      <c r="I31" s="31" t="str">
        <f t="shared" si="0"/>
        <v/>
      </c>
      <c r="J31" s="5"/>
      <c r="K31" s="31" t="str">
        <f t="shared" si="1"/>
        <v/>
      </c>
      <c r="L31" s="31" t="str">
        <f t="shared" si="5"/>
        <v/>
      </c>
      <c r="M31" s="5"/>
      <c r="N31" s="29"/>
      <c r="O31" s="32"/>
      <c r="P31" s="32"/>
    </row>
    <row r="32" spans="1:16" x14ac:dyDescent="0.3">
      <c r="A32" s="29"/>
      <c r="B32" s="29"/>
      <c r="C32" s="5"/>
      <c r="D32" s="30"/>
      <c r="E32" s="31"/>
      <c r="F32" s="5"/>
      <c r="G32" s="31"/>
      <c r="H32" s="5"/>
      <c r="I32" s="31" t="str">
        <f t="shared" si="0"/>
        <v/>
      </c>
      <c r="J32" s="5"/>
      <c r="K32" s="31" t="str">
        <f t="shared" si="1"/>
        <v/>
      </c>
      <c r="L32" s="31" t="str">
        <f t="shared" si="5"/>
        <v/>
      </c>
      <c r="M32" s="5"/>
      <c r="N32" s="29"/>
      <c r="O32" s="32" t="str">
        <f t="shared" ref="O32" si="6">IF(M32=1,$G$38,(IF(M32=2,$G$39,(IF(M32=3,$G$40,"")))))</f>
        <v/>
      </c>
      <c r="P32" s="32" t="str">
        <f t="shared" ref="P32" si="7">IF(N32="BF",$G$41,"")</f>
        <v/>
      </c>
    </row>
    <row r="33" spans="1:16" x14ac:dyDescent="0.3">
      <c r="A33" s="29"/>
      <c r="B33" s="29"/>
      <c r="C33" s="5"/>
      <c r="D33" s="30"/>
      <c r="E33" s="31"/>
      <c r="F33" s="5"/>
      <c r="G33" s="31"/>
      <c r="H33" s="5"/>
      <c r="I33" s="31" t="str">
        <f t="shared" si="0"/>
        <v/>
      </c>
      <c r="J33" s="5"/>
      <c r="K33" s="31" t="str">
        <f t="shared" si="1"/>
        <v/>
      </c>
      <c r="L33" s="31" t="str">
        <f t="shared" si="5"/>
        <v/>
      </c>
      <c r="M33" s="5"/>
      <c r="N33" s="29"/>
      <c r="O33" s="32"/>
      <c r="P33" s="32"/>
    </row>
    <row r="34" spans="1:16" x14ac:dyDescent="0.3">
      <c r="A34" s="29"/>
      <c r="B34" s="29"/>
      <c r="C34" s="5"/>
      <c r="D34" s="30"/>
      <c r="E34" s="31"/>
      <c r="F34" s="5"/>
      <c r="G34" s="31"/>
      <c r="H34" s="5"/>
      <c r="I34" s="31" t="str">
        <f t="shared" si="0"/>
        <v/>
      </c>
      <c r="J34" s="5"/>
      <c r="K34" s="31" t="str">
        <f t="shared" si="1"/>
        <v/>
      </c>
      <c r="L34" s="31" t="str">
        <f t="shared" si="5"/>
        <v/>
      </c>
      <c r="M34" s="5"/>
      <c r="N34" s="29"/>
      <c r="O34" s="32"/>
      <c r="P34" s="32"/>
    </row>
    <row r="35" spans="1:16" x14ac:dyDescent="0.3">
      <c r="D35" s="33"/>
      <c r="G35" s="10" t="s">
        <v>39</v>
      </c>
    </row>
    <row r="36" spans="1:16" x14ac:dyDescent="0.3">
      <c r="C36" s="10" t="s">
        <v>40</v>
      </c>
      <c r="D36" s="10">
        <f>COUNTIF(D9:D32,"P")</f>
        <v>13</v>
      </c>
      <c r="E36" s="10" t="s">
        <v>65</v>
      </c>
      <c r="G36" s="34">
        <f>D36*30</f>
        <v>390</v>
      </c>
    </row>
    <row r="38" spans="1:16" x14ac:dyDescent="0.3">
      <c r="C38" s="10" t="s">
        <v>42</v>
      </c>
      <c r="E38" s="34">
        <v>9</v>
      </c>
      <c r="G38" s="34">
        <f>$D$36*E38</f>
        <v>117</v>
      </c>
    </row>
    <row r="39" spans="1:16" x14ac:dyDescent="0.3">
      <c r="C39" s="10" t="s">
        <v>43</v>
      </c>
      <c r="E39" s="34">
        <v>6</v>
      </c>
      <c r="G39" s="34">
        <f>$D$36*E39</f>
        <v>78</v>
      </c>
    </row>
    <row r="40" spans="1:16" x14ac:dyDescent="0.3">
      <c r="C40" s="10" t="s">
        <v>44</v>
      </c>
      <c r="E40" s="34">
        <v>4</v>
      </c>
      <c r="G40" s="34">
        <f t="shared" ref="G40:G42" si="8">$D$36*E40</f>
        <v>52</v>
      </c>
    </row>
    <row r="41" spans="1:16" x14ac:dyDescent="0.3">
      <c r="C41" s="10" t="s">
        <v>2</v>
      </c>
      <c r="E41" s="34">
        <v>5</v>
      </c>
      <c r="G41" s="34">
        <f t="shared" si="8"/>
        <v>65</v>
      </c>
    </row>
    <row r="42" spans="1:16" x14ac:dyDescent="0.3">
      <c r="C42" s="10" t="s">
        <v>45</v>
      </c>
      <c r="E42" s="34">
        <v>2</v>
      </c>
      <c r="G42" s="34">
        <f t="shared" si="8"/>
        <v>26</v>
      </c>
    </row>
    <row r="43" spans="1:16" x14ac:dyDescent="0.3">
      <c r="C43" s="10" t="s">
        <v>46</v>
      </c>
      <c r="E43" s="34">
        <v>4</v>
      </c>
      <c r="G43" s="34">
        <f>$D$36*E43</f>
        <v>52</v>
      </c>
    </row>
  </sheetData>
  <mergeCells count="10">
    <mergeCell ref="A6:B6"/>
    <mergeCell ref="E6:F6"/>
    <mergeCell ref="I6:J6"/>
    <mergeCell ref="N6:O6"/>
    <mergeCell ref="A1:P1"/>
    <mergeCell ref="A2:P2"/>
    <mergeCell ref="B4:C4"/>
    <mergeCell ref="G4:H4"/>
    <mergeCell ref="L4:M4"/>
    <mergeCell ref="O4:P4"/>
  </mergeCells>
  <conditionalFormatting sqref="A9:B34">
    <cfRule type="expression" dxfId="15" priority="5">
      <formula>MOD(ROW(),2)</formula>
    </cfRule>
  </conditionalFormatting>
  <conditionalFormatting sqref="C9:C13">
    <cfRule type="expression" dxfId="14" priority="3">
      <formula>MOD(ROW(),2)</formula>
    </cfRule>
  </conditionalFormatting>
  <conditionalFormatting sqref="C15:C17">
    <cfRule type="expression" dxfId="13" priority="4">
      <formula>MOD(ROW(),2)</formula>
    </cfRule>
  </conditionalFormatting>
  <conditionalFormatting sqref="C19:C34">
    <cfRule type="expression" dxfId="12" priority="2">
      <formula>MOD(ROW(),2)</formula>
    </cfRule>
  </conditionalFormatting>
  <conditionalFormatting sqref="D9:P34">
    <cfRule type="expression" dxfId="11" priority="1">
      <formula>MOD(ROW(),2)</formula>
    </cfRule>
  </conditionalFormatting>
  <pageMargins left="0.25" right="0.25" top="0.75" bottom="0.75" header="0.3" footer="0.3"/>
  <pageSetup scale="8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P37"/>
  <sheetViews>
    <sheetView workbookViewId="0">
      <selection activeCell="E32" sqref="E32"/>
    </sheetView>
  </sheetViews>
  <sheetFormatPr defaultColWidth="9.109375" defaultRowHeight="15.6" x14ac:dyDescent="0.3"/>
  <cols>
    <col min="1" max="1" width="9.109375" style="10"/>
    <col min="2" max="2" width="11.6640625" style="10" customWidth="1"/>
    <col min="3" max="3" width="19.33203125" style="10" bestFit="1" customWidth="1"/>
    <col min="4" max="4" width="5.88671875" style="10" customWidth="1"/>
    <col min="5" max="5" width="9.5546875" style="10" bestFit="1" customWidth="1"/>
    <col min="6" max="6" width="9.109375" style="10"/>
    <col min="7" max="7" width="11.33203125" style="10" customWidth="1"/>
    <col min="8" max="13" width="9.109375" style="10"/>
    <col min="14" max="14" width="7.6640625" style="10" customWidth="1"/>
    <col min="15" max="16384" width="9.109375" style="10"/>
  </cols>
  <sheetData>
    <row r="1" spans="1:16" s="15" customFormat="1" ht="21" x14ac:dyDescent="0.4">
      <c r="A1" s="130" t="s">
        <v>80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</row>
    <row r="2" spans="1:16" s="15" customFormat="1" ht="21" x14ac:dyDescent="0.4">
      <c r="A2" s="130" t="s">
        <v>71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</row>
    <row r="3" spans="1:16" ht="16.2" thickBot="1" x14ac:dyDescent="0.3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spans="1:16" ht="16.2" thickBot="1" x14ac:dyDescent="0.35">
      <c r="A4" s="17" t="s">
        <v>17</v>
      </c>
      <c r="B4" s="144"/>
      <c r="C4" s="145"/>
      <c r="G4" s="142" t="s">
        <v>18</v>
      </c>
      <c r="H4" s="146"/>
      <c r="I4" s="18"/>
      <c r="L4" s="142" t="s">
        <v>19</v>
      </c>
      <c r="M4" s="147"/>
      <c r="N4" s="19"/>
      <c r="O4" s="148" t="s">
        <v>20</v>
      </c>
      <c r="P4" s="149"/>
    </row>
    <row r="5" spans="1:16" ht="16.2" thickBot="1" x14ac:dyDescent="0.35">
      <c r="A5" s="20"/>
      <c r="B5" s="21"/>
      <c r="C5" s="21"/>
      <c r="E5" s="14"/>
      <c r="F5" s="14"/>
      <c r="H5" s="22"/>
      <c r="I5" s="22"/>
      <c r="K5" s="14"/>
      <c r="L5" s="14"/>
    </row>
    <row r="6" spans="1:16" ht="16.2" thickBot="1" x14ac:dyDescent="0.35">
      <c r="A6" s="140" t="s">
        <v>21</v>
      </c>
      <c r="B6" s="140"/>
      <c r="C6" s="23"/>
      <c r="E6" s="141" t="s">
        <v>22</v>
      </c>
      <c r="F6" s="141"/>
      <c r="G6" s="24"/>
      <c r="H6" s="22"/>
      <c r="I6" s="142" t="s">
        <v>23</v>
      </c>
      <c r="J6" s="143"/>
      <c r="K6" s="25"/>
      <c r="L6" s="14"/>
      <c r="N6" s="141" t="s">
        <v>24</v>
      </c>
      <c r="O6" s="142"/>
      <c r="P6" s="35"/>
    </row>
    <row r="8" spans="1:16" s="28" customFormat="1" ht="62.4" x14ac:dyDescent="0.3">
      <c r="A8" s="27" t="s">
        <v>25</v>
      </c>
      <c r="B8" s="27" t="s">
        <v>26</v>
      </c>
      <c r="C8" s="27" t="s">
        <v>4</v>
      </c>
      <c r="D8" s="27" t="s">
        <v>27</v>
      </c>
      <c r="E8" s="27" t="s">
        <v>28</v>
      </c>
      <c r="F8" s="27" t="s">
        <v>29</v>
      </c>
      <c r="G8" s="27" t="s">
        <v>30</v>
      </c>
      <c r="H8" s="27" t="s">
        <v>31</v>
      </c>
      <c r="I8" s="27" t="s">
        <v>32</v>
      </c>
      <c r="J8" s="27" t="s">
        <v>33</v>
      </c>
      <c r="K8" s="27" t="s">
        <v>34</v>
      </c>
      <c r="L8" s="27" t="s">
        <v>35</v>
      </c>
      <c r="M8" s="27" t="s">
        <v>36</v>
      </c>
      <c r="N8" s="27" t="s">
        <v>2</v>
      </c>
      <c r="O8" s="27" t="s">
        <v>37</v>
      </c>
      <c r="P8" s="27" t="s">
        <v>2</v>
      </c>
    </row>
    <row r="9" spans="1:16" x14ac:dyDescent="0.3">
      <c r="A9" s="29"/>
      <c r="B9" s="29"/>
      <c r="C9" s="5" t="s">
        <v>10</v>
      </c>
      <c r="D9" s="30"/>
      <c r="E9" s="31"/>
      <c r="F9" s="5"/>
      <c r="G9" s="31"/>
      <c r="H9" s="5"/>
      <c r="I9" s="31" t="str">
        <f t="shared" ref="I9:I28" si="0">IF(F9="","",H9*-0.25)</f>
        <v/>
      </c>
      <c r="J9" s="5"/>
      <c r="K9" s="31" t="str">
        <f t="shared" ref="K9:K28" si="1">IF(F9="","",J9*-1)</f>
        <v/>
      </c>
      <c r="L9" s="31" t="str">
        <f>IF(D9="","",(IF(F9="","",(IF(F9=0,0,G9+I9+K9)))))</f>
        <v/>
      </c>
      <c r="M9" s="5"/>
      <c r="N9" s="5"/>
      <c r="O9" s="32" t="str">
        <f t="shared" ref="O9:O28" si="2">IF(M9=1,$G$32,(IF(M9=2,$G$33,(IF(M9=3,$G$34,"")))))</f>
        <v/>
      </c>
      <c r="P9" s="32" t="str">
        <f t="shared" ref="P9:P28" si="3">IF(N9="BF",$G$35,"")</f>
        <v/>
      </c>
    </row>
    <row r="10" spans="1:16" x14ac:dyDescent="0.3">
      <c r="A10" s="29"/>
      <c r="B10" s="29"/>
      <c r="C10" s="5" t="s">
        <v>12</v>
      </c>
      <c r="D10" s="58" t="s">
        <v>11</v>
      </c>
      <c r="E10" s="31"/>
      <c r="F10" s="5"/>
      <c r="G10" s="31"/>
      <c r="H10" s="5"/>
      <c r="I10" s="31" t="str">
        <f t="shared" si="0"/>
        <v/>
      </c>
      <c r="J10" s="5"/>
      <c r="K10" s="31" t="str">
        <f t="shared" si="1"/>
        <v/>
      </c>
      <c r="L10" s="31" t="str">
        <f t="shared" ref="L10:L28" si="4">IF(D10="","",(IF(F10="","",(IF(F10=0,0,G10+I10+K10)))))</f>
        <v/>
      </c>
      <c r="M10" s="5"/>
      <c r="N10" s="5"/>
      <c r="O10" s="32" t="str">
        <f t="shared" si="2"/>
        <v/>
      </c>
      <c r="P10" s="32" t="str">
        <f>IF(N10="BF",$G$35,"")</f>
        <v/>
      </c>
    </row>
    <row r="11" spans="1:16" x14ac:dyDescent="0.3">
      <c r="A11" s="29"/>
      <c r="B11" s="29"/>
      <c r="C11" s="5" t="s">
        <v>13</v>
      </c>
      <c r="D11" s="58" t="s">
        <v>11</v>
      </c>
      <c r="E11" s="31"/>
      <c r="F11" s="5"/>
      <c r="G11" s="31"/>
      <c r="H11" s="5"/>
      <c r="I11" s="31" t="str">
        <f t="shared" si="0"/>
        <v/>
      </c>
      <c r="J11" s="5"/>
      <c r="K11" s="31" t="str">
        <f t="shared" si="1"/>
        <v/>
      </c>
      <c r="L11" s="31" t="str">
        <f t="shared" si="4"/>
        <v/>
      </c>
      <c r="M11" s="5"/>
      <c r="N11" s="5"/>
      <c r="O11" s="32" t="str">
        <f t="shared" si="2"/>
        <v/>
      </c>
      <c r="P11" s="32" t="str">
        <f>IF(N11="BF",$G$35,"")</f>
        <v/>
      </c>
    </row>
    <row r="12" spans="1:16" x14ac:dyDescent="0.3">
      <c r="A12" s="29"/>
      <c r="B12" s="29"/>
      <c r="C12" s="5" t="s">
        <v>61</v>
      </c>
      <c r="D12" s="58" t="s">
        <v>11</v>
      </c>
      <c r="E12" s="31"/>
      <c r="F12" s="5"/>
      <c r="G12" s="31"/>
      <c r="H12" s="5"/>
      <c r="I12" s="31" t="str">
        <f t="shared" si="0"/>
        <v/>
      </c>
      <c r="J12" s="5"/>
      <c r="K12" s="31" t="str">
        <f t="shared" si="1"/>
        <v/>
      </c>
      <c r="L12" s="31" t="str">
        <f t="shared" si="4"/>
        <v/>
      </c>
      <c r="M12" s="5"/>
      <c r="N12" s="5"/>
      <c r="O12" s="32" t="str">
        <f t="shared" si="2"/>
        <v/>
      </c>
      <c r="P12" s="32" t="str">
        <f t="shared" si="3"/>
        <v/>
      </c>
    </row>
    <row r="13" spans="1:16" x14ac:dyDescent="0.3">
      <c r="A13" s="29"/>
      <c r="B13" s="29"/>
      <c r="C13" s="5" t="s">
        <v>8</v>
      </c>
      <c r="D13" s="30"/>
      <c r="E13" s="31"/>
      <c r="F13" s="5"/>
      <c r="G13" s="31"/>
      <c r="H13" s="5"/>
      <c r="I13" s="31" t="str">
        <f t="shared" si="0"/>
        <v/>
      </c>
      <c r="J13" s="5"/>
      <c r="K13" s="31" t="str">
        <f t="shared" si="1"/>
        <v/>
      </c>
      <c r="L13" s="31" t="str">
        <f t="shared" si="4"/>
        <v/>
      </c>
      <c r="M13" s="5"/>
      <c r="N13" s="5"/>
      <c r="O13" s="32" t="str">
        <f t="shared" si="2"/>
        <v/>
      </c>
      <c r="P13" s="32" t="str">
        <f t="shared" si="3"/>
        <v/>
      </c>
    </row>
    <row r="14" spans="1:16" x14ac:dyDescent="0.3">
      <c r="A14" s="29"/>
      <c r="B14" s="29"/>
      <c r="C14" s="5" t="s">
        <v>74</v>
      </c>
      <c r="D14" s="30"/>
      <c r="E14" s="31"/>
      <c r="F14" s="5"/>
      <c r="G14" s="31"/>
      <c r="H14" s="5"/>
      <c r="I14" s="31" t="str">
        <f t="shared" si="0"/>
        <v/>
      </c>
      <c r="J14" s="5"/>
      <c r="K14" s="31" t="str">
        <f t="shared" si="1"/>
        <v/>
      </c>
      <c r="L14" s="31" t="str">
        <f t="shared" si="4"/>
        <v/>
      </c>
      <c r="M14" s="5"/>
      <c r="N14" s="5"/>
      <c r="O14" s="32" t="str">
        <f t="shared" si="2"/>
        <v/>
      </c>
      <c r="P14" s="32" t="str">
        <f t="shared" si="3"/>
        <v/>
      </c>
    </row>
    <row r="15" spans="1:16" x14ac:dyDescent="0.3">
      <c r="A15" s="29"/>
      <c r="B15" s="29"/>
      <c r="C15" s="5" t="s">
        <v>62</v>
      </c>
      <c r="D15" s="30"/>
      <c r="E15" s="31"/>
      <c r="F15" s="5"/>
      <c r="G15" s="31"/>
      <c r="H15" s="5"/>
      <c r="I15" s="31" t="str">
        <f t="shared" si="0"/>
        <v/>
      </c>
      <c r="J15" s="5"/>
      <c r="K15" s="31" t="str">
        <f t="shared" si="1"/>
        <v/>
      </c>
      <c r="L15" s="31" t="str">
        <f t="shared" si="4"/>
        <v/>
      </c>
      <c r="M15" s="5"/>
      <c r="N15" s="5"/>
      <c r="O15" s="32" t="str">
        <f t="shared" si="2"/>
        <v/>
      </c>
      <c r="P15" s="32" t="str">
        <f t="shared" si="3"/>
        <v/>
      </c>
    </row>
    <row r="16" spans="1:16" x14ac:dyDescent="0.3">
      <c r="A16" s="29"/>
      <c r="B16" s="29"/>
      <c r="C16" s="5" t="s">
        <v>51</v>
      </c>
      <c r="D16" s="30"/>
      <c r="E16" s="31"/>
      <c r="F16" s="5"/>
      <c r="G16" s="31"/>
      <c r="H16" s="5"/>
      <c r="I16" s="31" t="str">
        <f t="shared" si="0"/>
        <v/>
      </c>
      <c r="J16" s="5"/>
      <c r="K16" s="31" t="str">
        <f t="shared" si="1"/>
        <v/>
      </c>
      <c r="L16" s="31" t="str">
        <f t="shared" si="4"/>
        <v/>
      </c>
      <c r="M16" s="5"/>
      <c r="N16" s="5"/>
      <c r="O16" s="32" t="str">
        <f t="shared" si="2"/>
        <v/>
      </c>
      <c r="P16" s="32" t="str">
        <f t="shared" si="3"/>
        <v/>
      </c>
    </row>
    <row r="17" spans="1:16" x14ac:dyDescent="0.3">
      <c r="A17" s="29"/>
      <c r="B17" s="29"/>
      <c r="C17" s="5" t="s">
        <v>50</v>
      </c>
      <c r="D17" s="30"/>
      <c r="E17" s="31"/>
      <c r="F17" s="5"/>
      <c r="G17" s="31"/>
      <c r="H17" s="5"/>
      <c r="I17" s="31" t="str">
        <f t="shared" si="0"/>
        <v/>
      </c>
      <c r="J17" s="5"/>
      <c r="K17" s="31" t="str">
        <f t="shared" si="1"/>
        <v/>
      </c>
      <c r="L17" s="31" t="str">
        <f t="shared" si="4"/>
        <v/>
      </c>
      <c r="M17" s="5"/>
      <c r="N17" s="5"/>
      <c r="O17" s="32" t="str">
        <f t="shared" si="2"/>
        <v/>
      </c>
      <c r="P17" s="32" t="str">
        <f t="shared" si="3"/>
        <v/>
      </c>
    </row>
    <row r="18" spans="1:16" x14ac:dyDescent="0.3">
      <c r="A18" s="29"/>
      <c r="B18" s="29"/>
      <c r="C18" s="5" t="s">
        <v>64</v>
      </c>
      <c r="D18" s="58" t="s">
        <v>11</v>
      </c>
      <c r="E18" s="31"/>
      <c r="F18" s="5"/>
      <c r="G18" s="31"/>
      <c r="H18" s="5"/>
      <c r="I18" s="31" t="str">
        <f t="shared" si="0"/>
        <v/>
      </c>
      <c r="J18" s="5"/>
      <c r="K18" s="31" t="str">
        <f t="shared" si="1"/>
        <v/>
      </c>
      <c r="L18" s="31" t="str">
        <f t="shared" si="4"/>
        <v/>
      </c>
      <c r="M18" s="5"/>
      <c r="N18" s="5"/>
      <c r="O18" s="32" t="str">
        <f t="shared" si="2"/>
        <v/>
      </c>
      <c r="P18" s="32" t="str">
        <f t="shared" si="3"/>
        <v/>
      </c>
    </row>
    <row r="19" spans="1:16" x14ac:dyDescent="0.3">
      <c r="A19" s="29"/>
      <c r="B19" s="29"/>
      <c r="C19" s="5" t="s">
        <v>76</v>
      </c>
      <c r="D19" s="30"/>
      <c r="E19" s="31"/>
      <c r="F19" s="5"/>
      <c r="G19" s="31"/>
      <c r="H19" s="5"/>
      <c r="I19" s="31" t="str">
        <f t="shared" si="0"/>
        <v/>
      </c>
      <c r="J19" s="5"/>
      <c r="K19" s="31" t="str">
        <f t="shared" si="1"/>
        <v/>
      </c>
      <c r="L19" s="31" t="str">
        <f t="shared" si="4"/>
        <v/>
      </c>
      <c r="M19" s="5"/>
      <c r="N19" s="5"/>
      <c r="O19" s="32" t="str">
        <f t="shared" si="2"/>
        <v/>
      </c>
      <c r="P19" s="32" t="str">
        <f t="shared" si="3"/>
        <v/>
      </c>
    </row>
    <row r="20" spans="1:16" x14ac:dyDescent="0.3">
      <c r="A20" s="29"/>
      <c r="B20" s="29"/>
      <c r="C20" s="5" t="s">
        <v>15</v>
      </c>
      <c r="D20" s="30"/>
      <c r="E20" s="31"/>
      <c r="F20" s="5"/>
      <c r="G20" s="31"/>
      <c r="H20" s="5"/>
      <c r="I20" s="31" t="str">
        <f t="shared" si="0"/>
        <v/>
      </c>
      <c r="J20" s="5"/>
      <c r="K20" s="31" t="str">
        <f t="shared" si="1"/>
        <v/>
      </c>
      <c r="L20" s="31" t="str">
        <f>IF(D20="","",(IF(F20="","",(IF(F20=0,0,G20+I20+K20)))))</f>
        <v/>
      </c>
      <c r="M20" s="5"/>
      <c r="N20" s="5"/>
      <c r="O20" s="32" t="str">
        <f t="shared" si="2"/>
        <v/>
      </c>
      <c r="P20" s="32" t="str">
        <f t="shared" si="3"/>
        <v/>
      </c>
    </row>
    <row r="21" spans="1:16" x14ac:dyDescent="0.3">
      <c r="A21" s="29"/>
      <c r="B21" s="29"/>
      <c r="C21" s="5" t="s">
        <v>7</v>
      </c>
      <c r="D21" s="30"/>
      <c r="E21" s="31"/>
      <c r="F21" s="5"/>
      <c r="G21" s="31"/>
      <c r="H21" s="5"/>
      <c r="I21" s="31" t="str">
        <f t="shared" si="0"/>
        <v/>
      </c>
      <c r="J21" s="5"/>
      <c r="K21" s="31" t="str">
        <f t="shared" si="1"/>
        <v/>
      </c>
      <c r="L21" s="31" t="str">
        <f t="shared" si="4"/>
        <v/>
      </c>
      <c r="M21" s="5"/>
      <c r="N21" s="5"/>
      <c r="O21" s="32" t="str">
        <f t="shared" si="2"/>
        <v/>
      </c>
      <c r="P21" s="32" t="str">
        <f t="shared" si="3"/>
        <v/>
      </c>
    </row>
    <row r="22" spans="1:16" x14ac:dyDescent="0.3">
      <c r="A22" s="29"/>
      <c r="B22" s="29"/>
      <c r="C22" s="5" t="s">
        <v>73</v>
      </c>
      <c r="D22" s="30"/>
      <c r="E22" s="31"/>
      <c r="F22" s="5"/>
      <c r="G22" s="31"/>
      <c r="H22" s="5"/>
      <c r="I22" s="31" t="str">
        <f t="shared" si="0"/>
        <v/>
      </c>
      <c r="J22" s="5"/>
      <c r="K22" s="31" t="str">
        <f t="shared" si="1"/>
        <v/>
      </c>
      <c r="L22" s="31" t="str">
        <f t="shared" si="4"/>
        <v/>
      </c>
      <c r="M22" s="5"/>
      <c r="N22" s="5"/>
      <c r="O22" s="32" t="str">
        <f t="shared" si="2"/>
        <v/>
      </c>
      <c r="P22" s="32" t="str">
        <f t="shared" si="3"/>
        <v/>
      </c>
    </row>
    <row r="23" spans="1:16" x14ac:dyDescent="0.3">
      <c r="A23" s="29"/>
      <c r="B23" s="29"/>
      <c r="C23" s="5" t="s">
        <v>14</v>
      </c>
      <c r="D23" s="58" t="s">
        <v>11</v>
      </c>
      <c r="E23" s="31"/>
      <c r="F23" s="5"/>
      <c r="G23" s="31"/>
      <c r="H23" s="5"/>
      <c r="I23" s="31" t="str">
        <f t="shared" si="0"/>
        <v/>
      </c>
      <c r="J23" s="5"/>
      <c r="K23" s="31" t="str">
        <f t="shared" si="1"/>
        <v/>
      </c>
      <c r="L23" s="31" t="str">
        <f t="shared" si="4"/>
        <v/>
      </c>
      <c r="M23" s="5"/>
      <c r="N23" s="5"/>
      <c r="O23" s="32" t="str">
        <f t="shared" si="2"/>
        <v/>
      </c>
      <c r="P23" s="32" t="str">
        <f t="shared" si="3"/>
        <v/>
      </c>
    </row>
    <row r="24" spans="1:16" x14ac:dyDescent="0.3">
      <c r="A24" s="29"/>
      <c r="B24" s="29"/>
      <c r="C24" s="5" t="s">
        <v>52</v>
      </c>
      <c r="D24" s="30"/>
      <c r="E24" s="31"/>
      <c r="F24" s="5"/>
      <c r="G24" s="31"/>
      <c r="H24" s="5"/>
      <c r="I24" s="31" t="str">
        <f t="shared" si="0"/>
        <v/>
      </c>
      <c r="J24" s="5"/>
      <c r="K24" s="31" t="str">
        <f t="shared" si="1"/>
        <v/>
      </c>
      <c r="L24" s="31" t="str">
        <f t="shared" si="4"/>
        <v/>
      </c>
      <c r="M24" s="5"/>
      <c r="N24" s="5"/>
      <c r="O24" s="32" t="str">
        <f t="shared" si="2"/>
        <v/>
      </c>
      <c r="P24" s="32" t="str">
        <f t="shared" si="3"/>
        <v/>
      </c>
    </row>
    <row r="25" spans="1:16" x14ac:dyDescent="0.3">
      <c r="A25" s="29"/>
      <c r="B25" s="29"/>
      <c r="C25" s="5" t="s">
        <v>72</v>
      </c>
      <c r="D25" s="30"/>
      <c r="E25" s="31"/>
      <c r="F25" s="5"/>
      <c r="G25" s="31"/>
      <c r="H25" s="5"/>
      <c r="I25" s="31" t="str">
        <f t="shared" si="0"/>
        <v/>
      </c>
      <c r="J25" s="5"/>
      <c r="K25" s="31" t="str">
        <f t="shared" si="1"/>
        <v/>
      </c>
      <c r="L25" s="31" t="str">
        <f t="shared" si="4"/>
        <v/>
      </c>
      <c r="M25" s="5"/>
      <c r="N25" s="5"/>
      <c r="O25" s="32" t="str">
        <f t="shared" si="2"/>
        <v/>
      </c>
      <c r="P25" s="32" t="str">
        <f t="shared" si="3"/>
        <v/>
      </c>
    </row>
    <row r="26" spans="1:16" x14ac:dyDescent="0.3">
      <c r="A26" s="29"/>
      <c r="B26" s="29"/>
      <c r="C26" s="5" t="s">
        <v>9</v>
      </c>
      <c r="D26" s="30"/>
      <c r="E26" s="31"/>
      <c r="F26" s="5"/>
      <c r="G26" s="31"/>
      <c r="H26" s="5"/>
      <c r="I26" s="31" t="str">
        <f t="shared" si="0"/>
        <v/>
      </c>
      <c r="J26" s="5"/>
      <c r="K26" s="31" t="str">
        <f t="shared" si="1"/>
        <v/>
      </c>
      <c r="L26" s="31" t="str">
        <f t="shared" si="4"/>
        <v/>
      </c>
      <c r="M26" s="5"/>
      <c r="N26" s="5"/>
      <c r="O26" s="32" t="str">
        <f t="shared" si="2"/>
        <v/>
      </c>
      <c r="P26" s="32" t="str">
        <f t="shared" si="3"/>
        <v/>
      </c>
    </row>
    <row r="27" spans="1:16" x14ac:dyDescent="0.3">
      <c r="A27" s="29"/>
      <c r="B27" s="29"/>
      <c r="C27" s="5" t="s">
        <v>53</v>
      </c>
      <c r="D27" s="30"/>
      <c r="E27" s="31"/>
      <c r="F27" s="5"/>
      <c r="G27" s="31"/>
      <c r="H27" s="5"/>
      <c r="I27" s="31" t="str">
        <f t="shared" si="0"/>
        <v/>
      </c>
      <c r="J27" s="5"/>
      <c r="K27" s="31" t="str">
        <f t="shared" si="1"/>
        <v/>
      </c>
      <c r="L27" s="31" t="str">
        <f t="shared" si="4"/>
        <v/>
      </c>
      <c r="M27" s="5"/>
      <c r="N27" s="5"/>
      <c r="O27" s="32" t="str">
        <f t="shared" si="2"/>
        <v/>
      </c>
      <c r="P27" s="32" t="str">
        <f t="shared" si="3"/>
        <v/>
      </c>
    </row>
    <row r="28" spans="1:16" x14ac:dyDescent="0.3">
      <c r="A28" s="29"/>
      <c r="B28" s="29"/>
      <c r="C28" s="5" t="s">
        <v>75</v>
      </c>
      <c r="D28" s="30"/>
      <c r="E28" s="31"/>
      <c r="F28" s="5"/>
      <c r="G28" s="31"/>
      <c r="H28" s="5"/>
      <c r="I28" s="31" t="str">
        <f t="shared" si="0"/>
        <v/>
      </c>
      <c r="J28" s="5"/>
      <c r="K28" s="31" t="str">
        <f t="shared" si="1"/>
        <v/>
      </c>
      <c r="L28" s="31" t="str">
        <f t="shared" si="4"/>
        <v/>
      </c>
      <c r="M28" s="5"/>
      <c r="N28" s="5"/>
      <c r="O28" s="32" t="str">
        <f t="shared" si="2"/>
        <v/>
      </c>
      <c r="P28" s="32" t="str">
        <f t="shared" si="3"/>
        <v/>
      </c>
    </row>
    <row r="29" spans="1:16" x14ac:dyDescent="0.3">
      <c r="D29" s="33"/>
      <c r="G29" s="10" t="s">
        <v>39</v>
      </c>
    </row>
    <row r="30" spans="1:16" x14ac:dyDescent="0.3">
      <c r="C30" s="10" t="s">
        <v>40</v>
      </c>
      <c r="D30" s="10">
        <f>COUNTIF(D9:D28,"P")</f>
        <v>5</v>
      </c>
      <c r="E30" s="10" t="s">
        <v>41</v>
      </c>
      <c r="G30" s="34">
        <f>D30*25</f>
        <v>125</v>
      </c>
    </row>
    <row r="32" spans="1:16" x14ac:dyDescent="0.3">
      <c r="C32" s="10" t="s">
        <v>42</v>
      </c>
      <c r="E32" s="34">
        <v>7</v>
      </c>
      <c r="G32" s="34">
        <f>$D$30*E32</f>
        <v>35</v>
      </c>
    </row>
    <row r="33" spans="3:7" x14ac:dyDescent="0.3">
      <c r="C33" s="10" t="s">
        <v>43</v>
      </c>
      <c r="E33" s="34">
        <v>4.5</v>
      </c>
      <c r="G33" s="34">
        <f>$D$30*E33</f>
        <v>22.5</v>
      </c>
    </row>
    <row r="34" spans="3:7" x14ac:dyDescent="0.3">
      <c r="C34" s="10" t="s">
        <v>44</v>
      </c>
      <c r="E34" s="34">
        <v>3</v>
      </c>
      <c r="G34" s="34">
        <f t="shared" ref="G34:G36" si="5">$D$30*E34</f>
        <v>15</v>
      </c>
    </row>
    <row r="35" spans="3:7" x14ac:dyDescent="0.3">
      <c r="C35" s="10" t="s">
        <v>2</v>
      </c>
      <c r="E35" s="34">
        <v>5</v>
      </c>
      <c r="G35" s="34">
        <f t="shared" si="5"/>
        <v>25</v>
      </c>
    </row>
    <row r="36" spans="3:7" x14ac:dyDescent="0.3">
      <c r="C36" s="10" t="s">
        <v>45</v>
      </c>
      <c r="E36" s="34">
        <v>2</v>
      </c>
      <c r="G36" s="34">
        <f t="shared" si="5"/>
        <v>10</v>
      </c>
    </row>
    <row r="37" spans="3:7" x14ac:dyDescent="0.3">
      <c r="C37" s="10" t="s">
        <v>46</v>
      </c>
      <c r="E37" s="34">
        <v>3.5</v>
      </c>
      <c r="G37" s="34">
        <f>$D$30*E37</f>
        <v>17.5</v>
      </c>
    </row>
  </sheetData>
  <mergeCells count="10">
    <mergeCell ref="A6:B6"/>
    <mergeCell ref="E6:F6"/>
    <mergeCell ref="I6:J6"/>
    <mergeCell ref="N6:O6"/>
    <mergeCell ref="A1:P1"/>
    <mergeCell ref="A2:P2"/>
    <mergeCell ref="B4:C4"/>
    <mergeCell ref="G4:H4"/>
    <mergeCell ref="L4:M4"/>
    <mergeCell ref="O4:P4"/>
  </mergeCells>
  <conditionalFormatting sqref="A9:B28">
    <cfRule type="expression" dxfId="10" priority="5">
      <formula>MOD(ROW(),2)</formula>
    </cfRule>
  </conditionalFormatting>
  <conditionalFormatting sqref="C9:C13 D9:P28">
    <cfRule type="expression" dxfId="9" priority="2">
      <formula>MOD(ROW(),2)</formula>
    </cfRule>
  </conditionalFormatting>
  <conditionalFormatting sqref="C15:C17">
    <cfRule type="expression" dxfId="8" priority="3">
      <formula>MOD(ROW(),2)</formula>
    </cfRule>
  </conditionalFormatting>
  <conditionalFormatting sqref="C19:C28">
    <cfRule type="expression" dxfId="7" priority="1">
      <formula>MOD(ROW(),2)</formula>
    </cfRule>
  </conditionalFormatting>
  <pageMargins left="0.25" right="0.25" top="0.75" bottom="0.75" header="0.3" footer="0.3"/>
  <pageSetup scale="85" orientation="landscape" horizontalDpi="200" verticalDpi="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P44"/>
  <sheetViews>
    <sheetView topLeftCell="A19" zoomScale="77" zoomScaleNormal="77" workbookViewId="0">
      <selection activeCell="H34" sqref="H34"/>
    </sheetView>
  </sheetViews>
  <sheetFormatPr defaultColWidth="9.109375" defaultRowHeight="15.6" x14ac:dyDescent="0.3"/>
  <cols>
    <col min="1" max="1" width="8.6640625" style="10" customWidth="1"/>
    <col min="2" max="2" width="14.109375" style="10" customWidth="1"/>
    <col min="3" max="3" width="19.33203125" style="10" bestFit="1" customWidth="1"/>
    <col min="4" max="4" width="5.88671875" style="10" customWidth="1"/>
    <col min="5" max="5" width="9.44140625" style="10" bestFit="1" customWidth="1"/>
    <col min="6" max="6" width="9.109375" style="10"/>
    <col min="7" max="7" width="11.33203125" style="10" customWidth="1"/>
    <col min="8" max="8" width="11.6640625" style="10" customWidth="1"/>
    <col min="9" max="13" width="9.109375" style="10"/>
    <col min="14" max="14" width="7.6640625" style="10" customWidth="1"/>
    <col min="15" max="16384" width="9.109375" style="10"/>
  </cols>
  <sheetData>
    <row r="1" spans="1:16" s="15" customFormat="1" ht="21" x14ac:dyDescent="0.4">
      <c r="A1" s="130" t="s">
        <v>56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</row>
    <row r="2" spans="1:16" s="15" customFormat="1" ht="21" x14ac:dyDescent="0.4">
      <c r="A2" s="154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</row>
    <row r="3" spans="1:16" ht="16.2" thickBot="1" x14ac:dyDescent="0.35">
      <c r="A3" s="41" t="s">
        <v>17</v>
      </c>
      <c r="B3" s="159"/>
      <c r="C3" s="160"/>
      <c r="G3" s="157" t="s">
        <v>18</v>
      </c>
      <c r="H3" s="158"/>
      <c r="I3" s="42">
        <v>0.25</v>
      </c>
      <c r="L3" s="157" t="s">
        <v>19</v>
      </c>
      <c r="M3" s="158"/>
      <c r="N3" s="43">
        <v>0.29166666666666669</v>
      </c>
      <c r="O3" s="155" t="s">
        <v>20</v>
      </c>
      <c r="P3" s="156"/>
    </row>
    <row r="4" spans="1:16" ht="16.2" thickBot="1" x14ac:dyDescent="0.35">
      <c r="A4" s="140" t="s">
        <v>21</v>
      </c>
      <c r="B4" s="140"/>
      <c r="C4" s="23" t="s">
        <v>60</v>
      </c>
      <c r="E4" s="141" t="s">
        <v>22</v>
      </c>
      <c r="F4" s="141"/>
      <c r="G4" s="24" t="s">
        <v>60</v>
      </c>
      <c r="H4" s="22"/>
      <c r="I4" s="142" t="s">
        <v>23</v>
      </c>
      <c r="J4" s="143"/>
      <c r="K4" s="25">
        <v>0.27152777777777776</v>
      </c>
      <c r="L4" s="14"/>
      <c r="N4" s="141" t="s">
        <v>24</v>
      </c>
      <c r="O4" s="142"/>
      <c r="P4" s="26">
        <v>0.10416666666666667</v>
      </c>
    </row>
    <row r="6" spans="1:16" s="28" customFormat="1" ht="57.6" x14ac:dyDescent="0.3">
      <c r="A6" s="44" t="s">
        <v>25</v>
      </c>
      <c r="B6" s="44" t="s">
        <v>63</v>
      </c>
      <c r="C6" s="44" t="s">
        <v>4</v>
      </c>
      <c r="D6" s="44" t="s">
        <v>27</v>
      </c>
      <c r="E6" s="44" t="s">
        <v>28</v>
      </c>
      <c r="F6" s="44" t="s">
        <v>29</v>
      </c>
      <c r="G6" s="44" t="s">
        <v>30</v>
      </c>
      <c r="H6" s="44" t="s">
        <v>31</v>
      </c>
      <c r="I6" s="44" t="s">
        <v>32</v>
      </c>
      <c r="J6" s="44" t="s">
        <v>33</v>
      </c>
      <c r="K6" s="44" t="s">
        <v>34</v>
      </c>
      <c r="L6" s="44" t="s">
        <v>35</v>
      </c>
      <c r="M6" s="44" t="s">
        <v>36</v>
      </c>
      <c r="N6" s="44" t="s">
        <v>2</v>
      </c>
      <c r="O6" s="44" t="s">
        <v>37</v>
      </c>
      <c r="P6" s="44" t="s">
        <v>2</v>
      </c>
    </row>
    <row r="7" spans="1:16" ht="20.100000000000001" customHeight="1" x14ac:dyDescent="0.3">
      <c r="A7" s="29"/>
      <c r="B7" s="29"/>
      <c r="C7" s="5" t="s">
        <v>10</v>
      </c>
      <c r="D7" s="30"/>
      <c r="E7" s="5"/>
      <c r="F7" s="5"/>
      <c r="G7" s="31"/>
      <c r="H7" s="5"/>
      <c r="I7" s="31" t="str">
        <f t="shared" ref="I7:I31" si="0">IF(F7="","",H7*-0.25)</f>
        <v/>
      </c>
      <c r="J7" s="5"/>
      <c r="K7" s="31" t="str">
        <f t="shared" ref="K7:K31" si="1">IF(F7="","",J7*-1)</f>
        <v/>
      </c>
      <c r="L7" s="31" t="str">
        <f t="shared" ref="L7:L27" si="2">IF(D7="","",(IF(F7="","",(IF(F7=0,0,G7+I7+K7)))))</f>
        <v/>
      </c>
      <c r="M7" s="5"/>
      <c r="N7" s="5"/>
      <c r="O7" s="32" t="str">
        <f t="shared" ref="O7:O31" si="3">IF(M7=1,$H$35,(IF(M7=2,$H$36,(IF(M7=3,$H$37,"")))))</f>
        <v/>
      </c>
      <c r="P7" s="32" t="str">
        <f t="shared" ref="P7:P31" si="4">IF(N7="BF",$H$38,"")</f>
        <v/>
      </c>
    </row>
    <row r="8" spans="1:16" ht="20.100000000000001" customHeight="1" x14ac:dyDescent="0.3">
      <c r="A8" s="29"/>
      <c r="B8" s="29"/>
      <c r="C8" s="5" t="s">
        <v>12</v>
      </c>
      <c r="D8" s="30"/>
      <c r="E8" s="5"/>
      <c r="F8" s="5"/>
      <c r="G8" s="31"/>
      <c r="H8" s="5"/>
      <c r="I8" s="31" t="str">
        <f t="shared" ref="I8:I27" si="5">IF(F8="","",H8*-0.25)</f>
        <v/>
      </c>
      <c r="J8" s="5"/>
      <c r="K8" s="31" t="str">
        <f t="shared" ref="K8:K27" si="6">IF(F8="","",J8*-1)</f>
        <v/>
      </c>
      <c r="L8" s="31" t="str">
        <f t="shared" si="2"/>
        <v/>
      </c>
      <c r="M8" s="5"/>
      <c r="N8" s="5"/>
      <c r="O8" s="32" t="str">
        <f t="shared" ref="O8:O27" si="7">IF(M8=1,$H$35,(IF(M8=2,$H$36,(IF(M8=3,$H$37,"")))))</f>
        <v/>
      </c>
      <c r="P8" s="32" t="str">
        <f t="shared" ref="P8:P27" si="8">IF(N8="BF",$H$38,"")</f>
        <v/>
      </c>
    </row>
    <row r="9" spans="1:16" ht="20.100000000000001" customHeight="1" x14ac:dyDescent="0.3">
      <c r="A9" s="29"/>
      <c r="B9" s="29"/>
      <c r="C9" s="5" t="s">
        <v>13</v>
      </c>
      <c r="D9" s="30"/>
      <c r="E9" s="5"/>
      <c r="F9" s="5"/>
      <c r="G9" s="31"/>
      <c r="H9" s="5"/>
      <c r="I9" s="31" t="str">
        <f t="shared" si="5"/>
        <v/>
      </c>
      <c r="J9" s="5"/>
      <c r="K9" s="31" t="str">
        <f t="shared" si="6"/>
        <v/>
      </c>
      <c r="L9" s="31" t="str">
        <f t="shared" si="2"/>
        <v/>
      </c>
      <c r="M9" s="5"/>
      <c r="N9" s="5"/>
      <c r="O9" s="32" t="str">
        <f t="shared" si="7"/>
        <v/>
      </c>
      <c r="P9" s="32" t="str">
        <f t="shared" si="8"/>
        <v/>
      </c>
    </row>
    <row r="10" spans="1:16" ht="20.100000000000001" customHeight="1" x14ac:dyDescent="0.3">
      <c r="A10" s="29"/>
      <c r="B10" s="29"/>
      <c r="C10" s="5" t="s">
        <v>61</v>
      </c>
      <c r="D10" s="30"/>
      <c r="E10" s="5"/>
      <c r="F10" s="5"/>
      <c r="G10" s="31"/>
      <c r="H10" s="5"/>
      <c r="I10" s="31" t="str">
        <f t="shared" si="5"/>
        <v/>
      </c>
      <c r="J10" s="5"/>
      <c r="K10" s="31" t="str">
        <f t="shared" si="6"/>
        <v/>
      </c>
      <c r="L10" s="31" t="str">
        <f t="shared" si="2"/>
        <v/>
      </c>
      <c r="M10" s="5"/>
      <c r="N10" s="5"/>
      <c r="O10" s="32" t="str">
        <f t="shared" si="7"/>
        <v/>
      </c>
      <c r="P10" s="32" t="str">
        <f t="shared" si="8"/>
        <v/>
      </c>
    </row>
    <row r="11" spans="1:16" ht="20.100000000000001" customHeight="1" x14ac:dyDescent="0.3">
      <c r="A11" s="29"/>
      <c r="B11" s="29"/>
      <c r="C11" s="5" t="s">
        <v>8</v>
      </c>
      <c r="D11" s="30"/>
      <c r="E11" s="5"/>
      <c r="F11" s="5"/>
      <c r="G11" s="31"/>
      <c r="H11" s="5"/>
      <c r="I11" s="31" t="str">
        <f t="shared" si="5"/>
        <v/>
      </c>
      <c r="J11" s="5"/>
      <c r="K11" s="31" t="str">
        <f t="shared" si="6"/>
        <v/>
      </c>
      <c r="L11" s="31" t="str">
        <f t="shared" si="2"/>
        <v/>
      </c>
      <c r="M11" s="5"/>
      <c r="N11" s="5"/>
      <c r="O11" s="32" t="str">
        <f t="shared" si="7"/>
        <v/>
      </c>
      <c r="P11" s="32" t="str">
        <f t="shared" si="8"/>
        <v/>
      </c>
    </row>
    <row r="12" spans="1:16" ht="20.100000000000001" customHeight="1" x14ac:dyDescent="0.3">
      <c r="A12" s="29"/>
      <c r="B12" s="29"/>
      <c r="C12" s="40" t="s">
        <v>74</v>
      </c>
      <c r="D12" s="30"/>
      <c r="E12" s="5"/>
      <c r="F12" s="5"/>
      <c r="G12" s="31"/>
      <c r="H12" s="5"/>
      <c r="I12" s="31" t="str">
        <f t="shared" si="5"/>
        <v/>
      </c>
      <c r="J12" s="5"/>
      <c r="K12" s="31" t="str">
        <f t="shared" si="6"/>
        <v/>
      </c>
      <c r="L12" s="31" t="str">
        <f t="shared" si="2"/>
        <v/>
      </c>
      <c r="M12" s="5"/>
      <c r="N12" s="5"/>
      <c r="O12" s="32" t="str">
        <f t="shared" si="7"/>
        <v/>
      </c>
      <c r="P12" s="32" t="str">
        <f t="shared" si="8"/>
        <v/>
      </c>
    </row>
    <row r="13" spans="1:16" ht="20.100000000000001" customHeight="1" x14ac:dyDescent="0.3">
      <c r="A13" s="29"/>
      <c r="B13" s="29"/>
      <c r="C13" s="5" t="s">
        <v>62</v>
      </c>
      <c r="D13" s="30"/>
      <c r="E13" s="5"/>
      <c r="F13" s="5"/>
      <c r="G13" s="31"/>
      <c r="H13" s="5"/>
      <c r="I13" s="31" t="str">
        <f t="shared" si="5"/>
        <v/>
      </c>
      <c r="J13" s="5"/>
      <c r="K13" s="31" t="str">
        <f t="shared" si="6"/>
        <v/>
      </c>
      <c r="L13" s="31" t="str">
        <f t="shared" si="2"/>
        <v/>
      </c>
      <c r="M13" s="5"/>
      <c r="N13" s="5"/>
      <c r="O13" s="32" t="str">
        <f t="shared" si="7"/>
        <v/>
      </c>
      <c r="P13" s="32" t="str">
        <f t="shared" si="8"/>
        <v/>
      </c>
    </row>
    <row r="14" spans="1:16" ht="20.100000000000001" customHeight="1" x14ac:dyDescent="0.3">
      <c r="A14" s="29"/>
      <c r="B14" s="29"/>
      <c r="C14" s="5" t="s">
        <v>51</v>
      </c>
      <c r="D14" s="30"/>
      <c r="E14" s="5"/>
      <c r="F14" s="5"/>
      <c r="G14" s="31"/>
      <c r="H14" s="5"/>
      <c r="I14" s="31" t="str">
        <f t="shared" si="5"/>
        <v/>
      </c>
      <c r="J14" s="5"/>
      <c r="K14" s="31" t="str">
        <f t="shared" si="6"/>
        <v/>
      </c>
      <c r="L14" s="31" t="str">
        <f t="shared" si="2"/>
        <v/>
      </c>
      <c r="M14" s="5"/>
      <c r="N14" s="5"/>
      <c r="O14" s="32" t="str">
        <f t="shared" si="7"/>
        <v/>
      </c>
      <c r="P14" s="32" t="str">
        <f t="shared" si="8"/>
        <v/>
      </c>
    </row>
    <row r="15" spans="1:16" ht="20.100000000000001" customHeight="1" x14ac:dyDescent="0.3">
      <c r="A15" s="29"/>
      <c r="B15" s="29"/>
      <c r="C15" s="10" t="s">
        <v>50</v>
      </c>
      <c r="D15" s="30"/>
      <c r="E15" s="5"/>
      <c r="F15" s="5"/>
      <c r="G15" s="31"/>
      <c r="H15" s="5"/>
      <c r="I15" s="31" t="str">
        <f t="shared" si="5"/>
        <v/>
      </c>
      <c r="J15" s="5"/>
      <c r="K15" s="31" t="str">
        <f t="shared" si="6"/>
        <v/>
      </c>
      <c r="L15" s="31" t="str">
        <f t="shared" si="2"/>
        <v/>
      </c>
      <c r="M15" s="5"/>
      <c r="N15" s="5"/>
      <c r="O15" s="32" t="str">
        <f t="shared" si="7"/>
        <v/>
      </c>
      <c r="P15" s="32" t="str">
        <f t="shared" si="8"/>
        <v/>
      </c>
    </row>
    <row r="16" spans="1:16" ht="20.100000000000001" customHeight="1" x14ac:dyDescent="0.3">
      <c r="A16" s="29"/>
      <c r="B16" s="5"/>
      <c r="C16" s="5" t="s">
        <v>64</v>
      </c>
      <c r="D16" s="30"/>
      <c r="E16" s="5"/>
      <c r="F16" s="5"/>
      <c r="G16" s="31"/>
      <c r="H16" s="5"/>
      <c r="I16" s="31" t="str">
        <f t="shared" si="5"/>
        <v/>
      </c>
      <c r="J16" s="5"/>
      <c r="K16" s="31" t="str">
        <f t="shared" si="6"/>
        <v/>
      </c>
      <c r="L16" s="31" t="str">
        <f t="shared" si="2"/>
        <v/>
      </c>
      <c r="M16" s="5"/>
      <c r="N16" s="5"/>
      <c r="O16" s="32" t="str">
        <f t="shared" si="7"/>
        <v/>
      </c>
      <c r="P16" s="32" t="str">
        <f t="shared" si="8"/>
        <v/>
      </c>
    </row>
    <row r="17" spans="1:16" ht="20.100000000000001" customHeight="1" x14ac:dyDescent="0.3">
      <c r="A17" s="29"/>
      <c r="B17" s="39"/>
      <c r="C17" s="38" t="s">
        <v>76</v>
      </c>
      <c r="D17" s="30"/>
      <c r="E17" s="5"/>
      <c r="F17" s="5"/>
      <c r="G17" s="31"/>
      <c r="H17" s="5"/>
      <c r="I17" s="31" t="str">
        <f t="shared" si="5"/>
        <v/>
      </c>
      <c r="J17" s="5"/>
      <c r="K17" s="31" t="str">
        <f t="shared" si="6"/>
        <v/>
      </c>
      <c r="L17" s="31" t="str">
        <f t="shared" si="2"/>
        <v/>
      </c>
      <c r="M17" s="5"/>
      <c r="N17" s="5"/>
      <c r="O17" s="32" t="str">
        <f t="shared" si="7"/>
        <v/>
      </c>
      <c r="P17" s="32" t="str">
        <f t="shared" si="8"/>
        <v/>
      </c>
    </row>
    <row r="18" spans="1:16" ht="20.100000000000001" customHeight="1" x14ac:dyDescent="0.3">
      <c r="A18" s="29"/>
      <c r="B18" s="29"/>
      <c r="C18" s="5" t="s">
        <v>15</v>
      </c>
      <c r="D18" s="30"/>
      <c r="E18" s="5"/>
      <c r="F18" s="5"/>
      <c r="G18" s="31"/>
      <c r="H18" s="5"/>
      <c r="I18" s="31" t="str">
        <f t="shared" si="5"/>
        <v/>
      </c>
      <c r="J18" s="5"/>
      <c r="K18" s="31" t="str">
        <f t="shared" si="6"/>
        <v/>
      </c>
      <c r="L18" s="31" t="str">
        <f t="shared" si="2"/>
        <v/>
      </c>
      <c r="M18" s="5"/>
      <c r="N18" s="5"/>
      <c r="O18" s="32" t="str">
        <f t="shared" si="7"/>
        <v/>
      </c>
      <c r="P18" s="32" t="str">
        <f t="shared" si="8"/>
        <v/>
      </c>
    </row>
    <row r="19" spans="1:16" ht="20.100000000000001" customHeight="1" x14ac:dyDescent="0.3">
      <c r="A19" s="29"/>
      <c r="B19" s="29"/>
      <c r="C19" s="5" t="s">
        <v>7</v>
      </c>
      <c r="D19" s="30"/>
      <c r="E19" s="5"/>
      <c r="F19" s="5"/>
      <c r="G19" s="31"/>
      <c r="H19" s="5"/>
      <c r="I19" s="31" t="str">
        <f t="shared" si="5"/>
        <v/>
      </c>
      <c r="J19" s="5"/>
      <c r="K19" s="31" t="str">
        <f t="shared" si="6"/>
        <v/>
      </c>
      <c r="L19" s="31" t="str">
        <f t="shared" si="2"/>
        <v/>
      </c>
      <c r="M19" s="5"/>
      <c r="N19" s="5"/>
      <c r="O19" s="32" t="str">
        <f t="shared" si="7"/>
        <v/>
      </c>
      <c r="P19" s="32" t="str">
        <f t="shared" si="8"/>
        <v/>
      </c>
    </row>
    <row r="20" spans="1:16" ht="20.100000000000001" customHeight="1" x14ac:dyDescent="0.3">
      <c r="A20" s="29"/>
      <c r="B20" s="29"/>
      <c r="C20" s="5" t="s">
        <v>77</v>
      </c>
      <c r="D20" s="30"/>
      <c r="E20" s="5"/>
      <c r="F20" s="5"/>
      <c r="G20" s="31"/>
      <c r="H20" s="5"/>
      <c r="I20" s="31" t="str">
        <f t="shared" si="5"/>
        <v/>
      </c>
      <c r="J20" s="5"/>
      <c r="K20" s="31" t="str">
        <f t="shared" si="6"/>
        <v/>
      </c>
      <c r="L20" s="31" t="str">
        <f t="shared" si="2"/>
        <v/>
      </c>
      <c r="M20" s="5"/>
      <c r="N20" s="5"/>
      <c r="O20" s="32" t="str">
        <f t="shared" si="7"/>
        <v/>
      </c>
      <c r="P20" s="32" t="str">
        <f t="shared" si="8"/>
        <v/>
      </c>
    </row>
    <row r="21" spans="1:16" ht="20.100000000000001" customHeight="1" x14ac:dyDescent="0.3">
      <c r="A21" s="29"/>
      <c r="B21" s="29"/>
      <c r="C21" s="5" t="s">
        <v>14</v>
      </c>
      <c r="D21" s="30"/>
      <c r="E21" s="5"/>
      <c r="F21" s="5"/>
      <c r="G21" s="31"/>
      <c r="H21" s="5"/>
      <c r="I21" s="31" t="str">
        <f t="shared" si="5"/>
        <v/>
      </c>
      <c r="J21" s="5"/>
      <c r="K21" s="31" t="str">
        <f t="shared" si="6"/>
        <v/>
      </c>
      <c r="L21" s="31" t="str">
        <f t="shared" si="2"/>
        <v/>
      </c>
      <c r="M21" s="5"/>
      <c r="N21" s="5"/>
      <c r="O21" s="32" t="str">
        <f t="shared" si="7"/>
        <v/>
      </c>
      <c r="P21" s="32" t="str">
        <f t="shared" si="8"/>
        <v/>
      </c>
    </row>
    <row r="22" spans="1:16" ht="20.100000000000001" customHeight="1" x14ac:dyDescent="0.3">
      <c r="A22" s="29"/>
      <c r="B22" s="29"/>
      <c r="C22" s="5" t="s">
        <v>52</v>
      </c>
      <c r="D22" s="30"/>
      <c r="E22" s="5"/>
      <c r="F22" s="5"/>
      <c r="G22" s="31"/>
      <c r="H22" s="5"/>
      <c r="I22" s="31" t="str">
        <f t="shared" si="5"/>
        <v/>
      </c>
      <c r="J22" s="5"/>
      <c r="K22" s="31" t="str">
        <f t="shared" si="6"/>
        <v/>
      </c>
      <c r="L22" s="31" t="str">
        <f t="shared" si="2"/>
        <v/>
      </c>
      <c r="M22" s="5"/>
      <c r="N22" s="5"/>
      <c r="O22" s="32" t="str">
        <f t="shared" si="7"/>
        <v/>
      </c>
      <c r="P22" s="32" t="str">
        <f t="shared" si="8"/>
        <v/>
      </c>
    </row>
    <row r="23" spans="1:16" ht="20.100000000000001" customHeight="1" x14ac:dyDescent="0.3">
      <c r="A23" s="29"/>
      <c r="B23" s="29"/>
      <c r="C23" s="10" t="s">
        <v>69</v>
      </c>
      <c r="D23" s="30"/>
      <c r="E23" s="5"/>
      <c r="F23" s="5"/>
      <c r="G23" s="31"/>
      <c r="H23" s="5"/>
      <c r="I23" s="31" t="str">
        <f t="shared" si="5"/>
        <v/>
      </c>
      <c r="J23" s="5"/>
      <c r="K23" s="31" t="str">
        <f t="shared" si="6"/>
        <v/>
      </c>
      <c r="L23" s="31" t="str">
        <f t="shared" si="2"/>
        <v/>
      </c>
      <c r="M23" s="5"/>
      <c r="N23" s="5"/>
      <c r="O23" s="32" t="str">
        <f t="shared" si="7"/>
        <v/>
      </c>
      <c r="P23" s="32" t="str">
        <f t="shared" si="8"/>
        <v/>
      </c>
    </row>
    <row r="24" spans="1:16" ht="20.100000000000001" customHeight="1" x14ac:dyDescent="0.3">
      <c r="A24" s="29"/>
      <c r="B24" s="29"/>
      <c r="C24" s="5" t="s">
        <v>9</v>
      </c>
      <c r="D24" s="30"/>
      <c r="E24" s="5"/>
      <c r="F24" s="5"/>
      <c r="G24" s="31"/>
      <c r="H24" s="5"/>
      <c r="I24" s="31" t="str">
        <f t="shared" si="5"/>
        <v/>
      </c>
      <c r="J24" s="5"/>
      <c r="K24" s="31" t="str">
        <f t="shared" si="6"/>
        <v/>
      </c>
      <c r="L24" s="31" t="str">
        <f t="shared" si="2"/>
        <v/>
      </c>
      <c r="M24" s="5"/>
      <c r="N24" s="5"/>
      <c r="O24" s="32" t="str">
        <f t="shared" si="7"/>
        <v/>
      </c>
      <c r="P24" s="32" t="str">
        <f t="shared" si="8"/>
        <v/>
      </c>
    </row>
    <row r="25" spans="1:16" ht="20.100000000000001" customHeight="1" x14ac:dyDescent="0.3">
      <c r="A25" s="29"/>
      <c r="B25" s="29"/>
      <c r="C25" s="5" t="s">
        <v>53</v>
      </c>
      <c r="D25" s="30"/>
      <c r="E25" s="5"/>
      <c r="F25" s="5"/>
      <c r="G25" s="31"/>
      <c r="H25" s="5"/>
      <c r="I25" s="31" t="str">
        <f t="shared" si="5"/>
        <v/>
      </c>
      <c r="J25" s="5"/>
      <c r="K25" s="31" t="str">
        <f t="shared" si="6"/>
        <v/>
      </c>
      <c r="L25" s="31" t="str">
        <f t="shared" si="2"/>
        <v/>
      </c>
      <c r="M25" s="5"/>
      <c r="N25" s="5"/>
      <c r="O25" s="32" t="str">
        <f t="shared" si="7"/>
        <v/>
      </c>
      <c r="P25" s="32" t="str">
        <f t="shared" si="8"/>
        <v/>
      </c>
    </row>
    <row r="26" spans="1:16" ht="20.100000000000001" customHeight="1" x14ac:dyDescent="0.3">
      <c r="A26" s="29"/>
      <c r="B26" s="29"/>
      <c r="C26" s="5" t="s">
        <v>75</v>
      </c>
      <c r="D26" s="30"/>
      <c r="E26" s="5"/>
      <c r="F26" s="5"/>
      <c r="G26" s="31"/>
      <c r="H26" s="5"/>
      <c r="I26" s="31" t="str">
        <f t="shared" si="5"/>
        <v/>
      </c>
      <c r="J26" s="5"/>
      <c r="K26" s="31" t="str">
        <f t="shared" si="6"/>
        <v/>
      </c>
      <c r="L26" s="31" t="str">
        <f t="shared" si="2"/>
        <v/>
      </c>
      <c r="M26" s="5"/>
      <c r="N26" s="5"/>
      <c r="O26" s="32" t="str">
        <f t="shared" si="7"/>
        <v/>
      </c>
      <c r="P26" s="32" t="str">
        <f t="shared" si="8"/>
        <v/>
      </c>
    </row>
    <row r="27" spans="1:16" ht="20.100000000000001" customHeight="1" x14ac:dyDescent="0.3">
      <c r="A27" s="29"/>
      <c r="B27" s="29"/>
      <c r="C27" s="5"/>
      <c r="D27" s="30"/>
      <c r="E27" s="5"/>
      <c r="F27" s="5"/>
      <c r="G27" s="31"/>
      <c r="H27" s="5"/>
      <c r="I27" s="31" t="str">
        <f t="shared" si="5"/>
        <v/>
      </c>
      <c r="J27" s="5"/>
      <c r="K27" s="31" t="str">
        <f t="shared" si="6"/>
        <v/>
      </c>
      <c r="L27" s="31" t="str">
        <f t="shared" si="2"/>
        <v/>
      </c>
      <c r="M27" s="5"/>
      <c r="N27" s="5"/>
      <c r="O27" s="32" t="str">
        <f t="shared" si="7"/>
        <v/>
      </c>
      <c r="P27" s="32" t="str">
        <f t="shared" si="8"/>
        <v/>
      </c>
    </row>
    <row r="28" spans="1:16" ht="20.100000000000001" customHeight="1" x14ac:dyDescent="0.3">
      <c r="A28" s="29"/>
      <c r="B28" s="29"/>
      <c r="C28" s="5"/>
      <c r="D28" s="30"/>
      <c r="E28" s="5"/>
      <c r="F28" s="5"/>
      <c r="G28" s="31"/>
      <c r="H28" s="5"/>
      <c r="I28" s="31" t="str">
        <f t="shared" si="0"/>
        <v/>
      </c>
      <c r="J28" s="5"/>
      <c r="K28" s="31" t="str">
        <f t="shared" si="1"/>
        <v/>
      </c>
      <c r="L28" s="31" t="str">
        <f t="shared" ref="L28:L31" si="9">IF(D28="","",(IF(F28="","",(IF(F28=0,0,G28+I28+K28)))))</f>
        <v/>
      </c>
      <c r="M28" s="5"/>
      <c r="N28" s="5"/>
      <c r="O28" s="32" t="str">
        <f t="shared" si="3"/>
        <v/>
      </c>
      <c r="P28" s="32" t="str">
        <f t="shared" si="4"/>
        <v/>
      </c>
    </row>
    <row r="29" spans="1:16" ht="20.100000000000001" customHeight="1" x14ac:dyDescent="0.3">
      <c r="A29" s="29"/>
      <c r="B29" s="29"/>
      <c r="C29" s="5"/>
      <c r="D29" s="30"/>
      <c r="E29" s="5"/>
      <c r="F29" s="5"/>
      <c r="G29" s="31"/>
      <c r="H29" s="5"/>
      <c r="I29" s="31" t="str">
        <f t="shared" si="0"/>
        <v/>
      </c>
      <c r="J29" s="5"/>
      <c r="K29" s="31" t="str">
        <f t="shared" si="1"/>
        <v/>
      </c>
      <c r="L29" s="31" t="str">
        <f t="shared" si="9"/>
        <v/>
      </c>
      <c r="M29" s="5"/>
      <c r="N29" s="5"/>
      <c r="O29" s="32" t="str">
        <f t="shared" si="3"/>
        <v/>
      </c>
      <c r="P29" s="32" t="str">
        <f t="shared" si="4"/>
        <v/>
      </c>
    </row>
    <row r="30" spans="1:16" ht="20.100000000000001" customHeight="1" x14ac:dyDescent="0.3">
      <c r="A30" s="29"/>
      <c r="B30" s="29"/>
      <c r="C30" s="5"/>
      <c r="D30" s="30"/>
      <c r="E30" s="5"/>
      <c r="F30" s="5"/>
      <c r="G30" s="31"/>
      <c r="H30" s="5"/>
      <c r="I30" s="31" t="str">
        <f t="shared" si="0"/>
        <v/>
      </c>
      <c r="J30" s="5"/>
      <c r="K30" s="31" t="str">
        <f t="shared" si="1"/>
        <v/>
      </c>
      <c r="L30" s="31" t="str">
        <f t="shared" si="9"/>
        <v/>
      </c>
      <c r="M30" s="5"/>
      <c r="N30" s="5"/>
      <c r="O30" s="32" t="str">
        <f t="shared" si="3"/>
        <v/>
      </c>
      <c r="P30" s="32" t="str">
        <f t="shared" si="4"/>
        <v/>
      </c>
    </row>
    <row r="31" spans="1:16" ht="20.100000000000001" customHeight="1" x14ac:dyDescent="0.3">
      <c r="A31" s="29"/>
      <c r="B31" s="29"/>
      <c r="C31" s="5"/>
      <c r="D31" s="30"/>
      <c r="E31" s="5"/>
      <c r="F31" s="5"/>
      <c r="G31" s="31"/>
      <c r="H31" s="5"/>
      <c r="I31" s="31" t="str">
        <f t="shared" si="0"/>
        <v/>
      </c>
      <c r="J31" s="5"/>
      <c r="K31" s="31" t="str">
        <f t="shared" si="1"/>
        <v/>
      </c>
      <c r="L31" s="31" t="str">
        <f t="shared" si="9"/>
        <v/>
      </c>
      <c r="M31" s="5"/>
      <c r="N31" s="5"/>
      <c r="O31" s="32" t="str">
        <f t="shared" si="3"/>
        <v/>
      </c>
      <c r="P31" s="32" t="str">
        <f t="shared" si="4"/>
        <v/>
      </c>
    </row>
    <row r="32" spans="1:16" ht="20.100000000000001" customHeight="1" x14ac:dyDescent="0.35">
      <c r="B32" s="45"/>
      <c r="C32" s="45"/>
      <c r="D32" s="46"/>
      <c r="E32" s="45"/>
      <c r="F32" s="45"/>
      <c r="G32" s="45"/>
      <c r="H32" s="47" t="s">
        <v>39</v>
      </c>
      <c r="I32" s="45"/>
    </row>
    <row r="33" spans="2:9" ht="20.100000000000001" customHeight="1" x14ac:dyDescent="0.35">
      <c r="B33" s="161" t="s">
        <v>40</v>
      </c>
      <c r="C33" s="162"/>
      <c r="D33" s="47"/>
      <c r="E33" s="47" t="s">
        <v>65</v>
      </c>
      <c r="F33" s="47"/>
      <c r="G33" s="47"/>
      <c r="H33" s="48">
        <f>D33*30</f>
        <v>0</v>
      </c>
      <c r="I33" s="45"/>
    </row>
    <row r="34" spans="2:9" ht="20.100000000000001" customHeight="1" x14ac:dyDescent="0.35">
      <c r="B34" s="45"/>
      <c r="C34" s="47"/>
      <c r="D34" s="47"/>
      <c r="E34" s="47"/>
      <c r="F34" s="161" t="s">
        <v>66</v>
      </c>
      <c r="G34" s="161"/>
      <c r="H34" s="47"/>
      <c r="I34" s="45"/>
    </row>
    <row r="35" spans="2:9" ht="20.100000000000001" customHeight="1" x14ac:dyDescent="0.35">
      <c r="B35" s="45"/>
      <c r="C35" s="47" t="s">
        <v>42</v>
      </c>
      <c r="D35" s="47"/>
      <c r="E35" s="48">
        <v>9</v>
      </c>
      <c r="F35" s="47"/>
      <c r="G35" s="47"/>
      <c r="H35" s="48">
        <f t="shared" ref="H35:H40" si="10">$D$33*E35</f>
        <v>0</v>
      </c>
      <c r="I35" s="45"/>
    </row>
    <row r="36" spans="2:9" ht="20.100000000000001" customHeight="1" x14ac:dyDescent="0.35">
      <c r="B36" s="45"/>
      <c r="C36" s="47" t="s">
        <v>43</v>
      </c>
      <c r="D36" s="47"/>
      <c r="E36" s="48">
        <v>6</v>
      </c>
      <c r="F36" s="47"/>
      <c r="G36" s="47"/>
      <c r="H36" s="48">
        <f t="shared" si="10"/>
        <v>0</v>
      </c>
      <c r="I36" s="45"/>
    </row>
    <row r="37" spans="2:9" ht="20.100000000000001" customHeight="1" x14ac:dyDescent="0.35">
      <c r="B37" s="45"/>
      <c r="C37" s="47" t="s">
        <v>44</v>
      </c>
      <c r="D37" s="47"/>
      <c r="E37" s="48">
        <v>4</v>
      </c>
      <c r="F37" s="47"/>
      <c r="G37" s="47"/>
      <c r="H37" s="48">
        <f t="shared" si="10"/>
        <v>0</v>
      </c>
      <c r="I37" s="45"/>
    </row>
    <row r="38" spans="2:9" ht="20.100000000000001" customHeight="1" x14ac:dyDescent="0.35">
      <c r="B38" s="45"/>
      <c r="C38" s="47" t="s">
        <v>2</v>
      </c>
      <c r="D38" s="47"/>
      <c r="E38" s="48">
        <v>5</v>
      </c>
      <c r="F38" s="47"/>
      <c r="G38" s="47"/>
      <c r="H38" s="48">
        <f t="shared" si="10"/>
        <v>0</v>
      </c>
      <c r="I38" s="45"/>
    </row>
    <row r="39" spans="2:9" ht="20.100000000000001" customHeight="1" x14ac:dyDescent="0.35">
      <c r="B39" s="45"/>
      <c r="C39" s="47" t="s">
        <v>45</v>
      </c>
      <c r="D39" s="47"/>
      <c r="E39" s="48">
        <v>2</v>
      </c>
      <c r="F39" s="47"/>
      <c r="G39" s="47"/>
      <c r="H39" s="48">
        <f t="shared" si="10"/>
        <v>0</v>
      </c>
      <c r="I39" s="45"/>
    </row>
    <row r="40" spans="2:9" ht="20.100000000000001" customHeight="1" x14ac:dyDescent="0.35">
      <c r="B40" s="45"/>
      <c r="C40" s="47" t="s">
        <v>46</v>
      </c>
      <c r="D40" s="47"/>
      <c r="E40" s="48">
        <v>4</v>
      </c>
      <c r="F40" s="47"/>
      <c r="G40" s="47"/>
      <c r="H40" s="48">
        <f t="shared" si="10"/>
        <v>0</v>
      </c>
      <c r="I40" s="45"/>
    </row>
    <row r="41" spans="2:9" ht="20.100000000000001" customHeight="1" x14ac:dyDescent="0.35">
      <c r="B41" s="49"/>
      <c r="C41" s="50"/>
      <c r="D41" s="50"/>
      <c r="E41" s="50"/>
      <c r="F41" s="50"/>
      <c r="G41" s="50"/>
      <c r="H41" s="50"/>
      <c r="I41" s="49"/>
    </row>
    <row r="42" spans="2:9" ht="20.100000000000001" customHeight="1" x14ac:dyDescent="0.3"/>
    <row r="43" spans="2:9" ht="20.100000000000001" customHeight="1" x14ac:dyDescent="0.3"/>
    <row r="44" spans="2:9" ht="20.100000000000001" customHeight="1" x14ac:dyDescent="0.3"/>
  </sheetData>
  <sortState xmlns:xlrd2="http://schemas.microsoft.com/office/spreadsheetml/2017/richdata2" ref="A8:P27">
    <sortCondition ref="C8:C27"/>
  </sortState>
  <mergeCells count="12">
    <mergeCell ref="F34:G34"/>
    <mergeCell ref="B33:C33"/>
    <mergeCell ref="A4:B4"/>
    <mergeCell ref="E4:F4"/>
    <mergeCell ref="I4:J4"/>
    <mergeCell ref="A1:P1"/>
    <mergeCell ref="A2:P2"/>
    <mergeCell ref="N4:O4"/>
    <mergeCell ref="O3:P3"/>
    <mergeCell ref="L3:M3"/>
    <mergeCell ref="G3:H3"/>
    <mergeCell ref="B3:C3"/>
  </mergeCells>
  <conditionalFormatting sqref="A7:C11">
    <cfRule type="expression" dxfId="6" priority="7">
      <formula>MOD(ROW(),2)</formula>
    </cfRule>
  </conditionalFormatting>
  <conditionalFormatting sqref="B12">
    <cfRule type="expression" dxfId="5" priority="6">
      <formula>MOD(ROW(),2)</formula>
    </cfRule>
  </conditionalFormatting>
  <conditionalFormatting sqref="B15">
    <cfRule type="expression" dxfId="4" priority="5">
      <formula>MOD(ROW(),2)</formula>
    </cfRule>
  </conditionalFormatting>
  <conditionalFormatting sqref="C18:C22">
    <cfRule type="expression" dxfId="3" priority="2">
      <formula>MOD(ROW(),2)</formula>
    </cfRule>
  </conditionalFormatting>
  <conditionalFormatting sqref="C24:C31">
    <cfRule type="expression" dxfId="2" priority="1">
      <formula>MOD(ROW(),2)</formula>
    </cfRule>
  </conditionalFormatting>
  <conditionalFormatting sqref="D7:P31 A12:A25 B13:C14 B17:B25 A26:B31">
    <cfRule type="expression" dxfId="1" priority="14">
      <formula>MOD(ROW(),2)</formula>
    </cfRule>
  </conditionalFormatting>
  <pageMargins left="0.2" right="0.2" top="0.75" bottom="0.25" header="0.5" footer="0"/>
  <pageSetup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2B577-4FD8-4858-AD26-A2F731A6B908}">
  <dimension ref="B3:C4"/>
  <sheetViews>
    <sheetView workbookViewId="0">
      <selection activeCell="G17" sqref="G17"/>
    </sheetView>
  </sheetViews>
  <sheetFormatPr defaultRowHeight="14.4" x14ac:dyDescent="0.3"/>
  <cols>
    <col min="3" max="3" width="14.5546875" customWidth="1"/>
  </cols>
  <sheetData>
    <row r="3" spans="2:3" x14ac:dyDescent="0.3">
      <c r="B3" s="91" t="e">
        <f>'29Mar Kerr'!G40+'30Mar Gaston'!G43+'26Apr Chesdin'!G45+'24 May-Pasquotank'!G42+'19 Jul-Pamunkey'!G43+#REF!</f>
        <v>#REF!</v>
      </c>
      <c r="C3" t="s">
        <v>94</v>
      </c>
    </row>
    <row r="4" spans="2:3" x14ac:dyDescent="0.3">
      <c r="B4" s="91" t="e">
        <f>'29Mar Kerr'!G39+'30Mar Gaston'!G42+'26Apr Chesdin'!G44+'24 May-Pasquotank'!G41+'19 Jul-Pamunkey'!G42+#REF!</f>
        <v>#REF!</v>
      </c>
      <c r="C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X54"/>
  <sheetViews>
    <sheetView tabSelected="1" topLeftCell="B1" zoomScale="91" zoomScaleNormal="91" workbookViewId="0">
      <selection activeCell="I19" sqref="I19"/>
    </sheetView>
  </sheetViews>
  <sheetFormatPr defaultColWidth="9.109375" defaultRowHeight="15.6" x14ac:dyDescent="0.3"/>
  <cols>
    <col min="1" max="1" width="5.44140625" style="10" customWidth="1"/>
    <col min="2" max="2" width="23.44140625" style="10" customWidth="1"/>
    <col min="3" max="3" width="7.88671875" style="10" customWidth="1"/>
    <col min="4" max="4" width="6.6640625" style="10" customWidth="1"/>
    <col min="5" max="5" width="6.5546875" style="10" bestFit="1" customWidth="1"/>
    <col min="6" max="6" width="6.6640625" style="10" customWidth="1"/>
    <col min="7" max="7" width="6.5546875" style="10" bestFit="1" customWidth="1"/>
    <col min="8" max="8" width="8.33203125" style="10" customWidth="1"/>
    <col min="9" max="9" width="7.6640625" style="10" customWidth="1"/>
    <col min="10" max="10" width="6.6640625" style="10" customWidth="1"/>
    <col min="11" max="11" width="6.5546875" style="10" bestFit="1" customWidth="1"/>
    <col min="12" max="12" width="8" style="10" customWidth="1"/>
    <col min="13" max="13" width="6.5546875" style="10" bestFit="1" customWidth="1"/>
    <col min="14" max="14" width="6.6640625" style="10" customWidth="1"/>
    <col min="15" max="15" width="7.6640625" style="10" customWidth="1"/>
    <col min="16" max="16" width="6.6640625" style="10" customWidth="1"/>
    <col min="17" max="17" width="7.33203125" style="10" customWidth="1"/>
    <col min="18" max="18" width="6.6640625" style="10" customWidth="1"/>
    <col min="19" max="19" width="7.6640625" style="6" customWidth="1"/>
    <col min="20" max="20" width="10.6640625" style="6" customWidth="1"/>
    <col min="21" max="21" width="15.6640625" style="6" customWidth="1"/>
    <col min="22" max="16384" width="9.109375" style="10"/>
  </cols>
  <sheetData>
    <row r="2" spans="1:24" s="1" customFormat="1" ht="31.5" customHeight="1" x14ac:dyDescent="0.3">
      <c r="C2" s="121" t="s">
        <v>104</v>
      </c>
      <c r="D2" s="122"/>
      <c r="E2" s="121" t="s">
        <v>105</v>
      </c>
      <c r="F2" s="122"/>
      <c r="G2" s="121" t="s">
        <v>106</v>
      </c>
      <c r="H2" s="122"/>
      <c r="I2" s="121" t="s">
        <v>107</v>
      </c>
      <c r="J2" s="122"/>
      <c r="K2" s="121" t="s">
        <v>108</v>
      </c>
      <c r="L2" s="122"/>
      <c r="M2" s="121" t="s">
        <v>109</v>
      </c>
      <c r="N2" s="122"/>
      <c r="O2" s="121" t="s">
        <v>110</v>
      </c>
      <c r="P2" s="122"/>
      <c r="Q2" s="121" t="s">
        <v>111</v>
      </c>
      <c r="R2" s="122"/>
      <c r="S2" s="2" t="s">
        <v>1</v>
      </c>
      <c r="T2" s="2" t="s">
        <v>2</v>
      </c>
      <c r="U2" s="2"/>
    </row>
    <row r="3" spans="1:24" s="6" customFormat="1" x14ac:dyDescent="0.3">
      <c r="A3" s="3" t="s">
        <v>3</v>
      </c>
      <c r="B3" s="4" t="s">
        <v>4</v>
      </c>
      <c r="C3" s="123">
        <v>45745</v>
      </c>
      <c r="D3" s="124"/>
      <c r="E3" s="123">
        <v>45746</v>
      </c>
      <c r="F3" s="124"/>
      <c r="G3" s="123">
        <v>45773</v>
      </c>
      <c r="H3" s="124"/>
      <c r="I3" s="123">
        <v>45801</v>
      </c>
      <c r="J3" s="124"/>
      <c r="K3" s="123">
        <v>45829</v>
      </c>
      <c r="L3" s="124"/>
      <c r="M3" s="123">
        <v>45857</v>
      </c>
      <c r="N3" s="124"/>
      <c r="O3" s="123">
        <v>45885</v>
      </c>
      <c r="P3" s="124"/>
      <c r="Q3" s="123">
        <v>45913</v>
      </c>
      <c r="R3" s="124"/>
      <c r="S3" s="3"/>
      <c r="T3" s="5"/>
      <c r="U3" s="5"/>
    </row>
    <row r="4" spans="1:24" s="6" customFormat="1" x14ac:dyDescent="0.3">
      <c r="A4" s="3"/>
      <c r="B4" s="4"/>
      <c r="C4" s="7" t="s">
        <v>5</v>
      </c>
      <c r="D4" s="7" t="s">
        <v>6</v>
      </c>
      <c r="E4" s="7" t="s">
        <v>5</v>
      </c>
      <c r="F4" s="7" t="s">
        <v>6</v>
      </c>
      <c r="G4" s="7" t="s">
        <v>5</v>
      </c>
      <c r="H4" s="7" t="s">
        <v>6</v>
      </c>
      <c r="I4" s="7" t="s">
        <v>5</v>
      </c>
      <c r="J4" s="7" t="s">
        <v>6</v>
      </c>
      <c r="K4" s="7" t="s">
        <v>5</v>
      </c>
      <c r="L4" s="7" t="s">
        <v>6</v>
      </c>
      <c r="M4" s="7" t="s">
        <v>5</v>
      </c>
      <c r="N4" s="7" t="s">
        <v>6</v>
      </c>
      <c r="O4" s="7" t="s">
        <v>5</v>
      </c>
      <c r="P4" s="7" t="s">
        <v>6</v>
      </c>
      <c r="Q4" s="7" t="s">
        <v>5</v>
      </c>
      <c r="R4" s="7" t="s">
        <v>6</v>
      </c>
      <c r="S4" s="3"/>
      <c r="T4" s="5"/>
      <c r="U4" s="5"/>
    </row>
    <row r="5" spans="1:24" x14ac:dyDescent="0.3">
      <c r="A5" s="5">
        <v>1</v>
      </c>
      <c r="B5" s="5" t="s">
        <v>70</v>
      </c>
      <c r="C5" s="8">
        <v>1</v>
      </c>
      <c r="D5" s="9">
        <f>IF(C5="",0,(VLOOKUP(C5,$C$29:$D$54,2)))</f>
        <v>50</v>
      </c>
      <c r="E5" s="8">
        <v>1</v>
      </c>
      <c r="F5" s="9">
        <f>IF(E5="",0,(VLOOKUP(E5,$C$29:$D$54,2)))</f>
        <v>50</v>
      </c>
      <c r="G5" s="8"/>
      <c r="H5" s="9">
        <f>IF(G5="",0,(VLOOKUP(G5,$C$29:$D$54,2)))</f>
        <v>0</v>
      </c>
      <c r="I5" s="56"/>
      <c r="J5" s="9">
        <f>IF(I5="",0,(VLOOKUP(I5,$C$29:$D$54,2)))</f>
        <v>0</v>
      </c>
      <c r="K5" s="8"/>
      <c r="L5" s="9">
        <f>IF(K5="",0,(VLOOKUP(K5,$C$29:$D$54,2)))</f>
        <v>0</v>
      </c>
      <c r="M5" s="8"/>
      <c r="N5" s="9">
        <f>IF(M5="",0,(VLOOKUP(M5,$C$29:$D$54,2)))</f>
        <v>0</v>
      </c>
      <c r="O5" s="9"/>
      <c r="P5" s="9">
        <f>IF(O5="",0,(VLOOKUP(O5,$C$29:$D$54,2)))</f>
        <v>0</v>
      </c>
      <c r="Q5" s="9"/>
      <c r="R5" s="9">
        <f>IF(Q5="",0,(VLOOKUP(Q5,$C$29:$D$54,2)))</f>
        <v>0</v>
      </c>
      <c r="S5" s="3">
        <f>D5+F5+H5+J5+L5+N5+P5+R5</f>
        <v>100</v>
      </c>
      <c r="T5" s="3">
        <v>5.28</v>
      </c>
      <c r="U5" s="3"/>
    </row>
    <row r="6" spans="1:24" x14ac:dyDescent="0.3">
      <c r="A6" s="5">
        <v>2</v>
      </c>
      <c r="B6" s="5" t="s">
        <v>12</v>
      </c>
      <c r="C6" s="8">
        <v>2</v>
      </c>
      <c r="D6" s="9">
        <f>IF(C6="",0,(VLOOKUP(C6,$C$29:$D$54,2)))</f>
        <v>45</v>
      </c>
      <c r="E6" s="8">
        <v>7</v>
      </c>
      <c r="F6" s="9">
        <f>IF(E6="",0,(VLOOKUP(E6,$C$29:$D$54,2)))</f>
        <v>36</v>
      </c>
      <c r="G6" s="8"/>
      <c r="H6" s="9">
        <f>IF(G6="",0,(VLOOKUP(G6,$C$29:$D$54,2)))</f>
        <v>0</v>
      </c>
      <c r="I6" s="56"/>
      <c r="J6" s="9">
        <f>IF(I6="",0,(VLOOKUP(I6,$C$29:$D$54,2)))</f>
        <v>0</v>
      </c>
      <c r="K6" s="8"/>
      <c r="L6" s="9">
        <f>IF(K6="",0,(VLOOKUP(K6,$C$29:$D$54,2)))</f>
        <v>0</v>
      </c>
      <c r="M6" s="8"/>
      <c r="N6" s="9">
        <f>IF(M6="",0,(VLOOKUP(M6,$C$29:$D$54,2)))</f>
        <v>0</v>
      </c>
      <c r="O6" s="9"/>
      <c r="P6" s="9">
        <f>IF(O6="",0,(VLOOKUP(O6,$C$29:$D$54,2)))</f>
        <v>0</v>
      </c>
      <c r="Q6" s="9"/>
      <c r="R6" s="9">
        <f>IF(Q6="",0,(VLOOKUP(Q6,$C$29:$D$54,2)))</f>
        <v>0</v>
      </c>
      <c r="S6" s="3">
        <f>D6+F6+H6+J6+L6+N6+P6+R6</f>
        <v>81</v>
      </c>
      <c r="T6" s="3"/>
      <c r="U6" s="5"/>
    </row>
    <row r="7" spans="1:24" x14ac:dyDescent="0.3">
      <c r="A7" s="5">
        <v>3</v>
      </c>
      <c r="B7" s="5" t="s">
        <v>69</v>
      </c>
      <c r="C7" s="8">
        <v>8</v>
      </c>
      <c r="D7" s="9">
        <f>IF(C7="",0,(VLOOKUP(C7,$C$29:$D$54,2)))</f>
        <v>35</v>
      </c>
      <c r="E7" s="8">
        <v>2</v>
      </c>
      <c r="F7" s="9">
        <f>IF(E7="",0,(VLOOKUP(E7,$C$29:$D$54,2)))</f>
        <v>45</v>
      </c>
      <c r="G7" s="8"/>
      <c r="H7" s="9">
        <f>IF(G7="",0,(VLOOKUP(G7,$C$29:$D$54,2)))</f>
        <v>0</v>
      </c>
      <c r="I7" s="56"/>
      <c r="J7" s="9">
        <f>IF(I7="",0,(VLOOKUP(I7,$C$29:$D$54,2)))</f>
        <v>0</v>
      </c>
      <c r="K7" s="8"/>
      <c r="L7" s="9">
        <f>IF(K7="",0,(VLOOKUP(K7,$C$29:$D$54,2)))</f>
        <v>0</v>
      </c>
      <c r="M7" s="8"/>
      <c r="N7" s="9">
        <f>IF(M7="",0,(VLOOKUP(M7,$C$29:$D$54,2)))</f>
        <v>0</v>
      </c>
      <c r="O7" s="9"/>
      <c r="P7" s="9">
        <f>IF(O7="",0,(VLOOKUP(O7,$C$29:$D$54,2)))</f>
        <v>0</v>
      </c>
      <c r="Q7" s="9"/>
      <c r="R7" s="9">
        <f>IF(Q7="",0,(VLOOKUP(Q7,$C$29:$D$54,2)))</f>
        <v>0</v>
      </c>
      <c r="S7" s="3">
        <f>D7+F7+H7+J7+L7+N7+P7+R7</f>
        <v>80</v>
      </c>
      <c r="T7" s="3"/>
      <c r="U7" s="5"/>
      <c r="X7" s="10">
        <f>6*0.75</f>
        <v>4.5</v>
      </c>
    </row>
    <row r="8" spans="1:24" x14ac:dyDescent="0.3">
      <c r="A8" s="5">
        <v>4</v>
      </c>
      <c r="B8" s="5" t="s">
        <v>52</v>
      </c>
      <c r="C8" s="8">
        <v>6</v>
      </c>
      <c r="D8" s="9">
        <f>IF(C8="",0,(VLOOKUP(C8,$C$29:$D$54,2)))</f>
        <v>37</v>
      </c>
      <c r="E8" s="8">
        <v>3</v>
      </c>
      <c r="F8" s="9">
        <f>IF(E8="",0,(VLOOKUP(E8,$C$29:$D$54,2)))</f>
        <v>40</v>
      </c>
      <c r="G8" s="8"/>
      <c r="H8" s="9">
        <f>IF(G8="",0,(VLOOKUP(G8,$C$29:$D$54,2)))</f>
        <v>0</v>
      </c>
      <c r="I8" s="56"/>
      <c r="J8" s="9">
        <f>IF(I8="",0,(VLOOKUP(I8,$C$29:$D$54,2)))</f>
        <v>0</v>
      </c>
      <c r="K8" s="8"/>
      <c r="L8" s="9">
        <f>IF(K8="",0,(VLOOKUP(K8,$C$29:$D$54,2)))</f>
        <v>0</v>
      </c>
      <c r="M8" s="8"/>
      <c r="N8" s="9">
        <f>IF(M8="",0,(VLOOKUP(M8,$C$29:$D$54,2)))</f>
        <v>0</v>
      </c>
      <c r="O8" s="9"/>
      <c r="P8" s="9">
        <f>IF(O8="",0,(VLOOKUP(O8,$C$29:$D$54,2)))</f>
        <v>0</v>
      </c>
      <c r="Q8" s="9"/>
      <c r="R8" s="9">
        <f>IF(Q8="",0,(VLOOKUP(Q8,$C$29:$D$54,2)))</f>
        <v>0</v>
      </c>
      <c r="S8" s="3">
        <f>D8+F8+H8+J8+L8+N8+P8+R8</f>
        <v>77</v>
      </c>
      <c r="T8" s="3"/>
      <c r="U8" s="5"/>
    </row>
    <row r="9" spans="1:24" x14ac:dyDescent="0.3">
      <c r="A9" s="5">
        <v>5</v>
      </c>
      <c r="B9" s="5" t="s">
        <v>9</v>
      </c>
      <c r="C9" s="8">
        <v>3</v>
      </c>
      <c r="D9" s="9">
        <f>IF(C9="",0,(VLOOKUP(C9,$C$29:$D$54,2)))</f>
        <v>40</v>
      </c>
      <c r="E9" s="8">
        <v>7</v>
      </c>
      <c r="F9" s="9">
        <f>IF(E9="",0,(VLOOKUP(E9,$C$29:$D$54,2)))</f>
        <v>36</v>
      </c>
      <c r="G9" s="8"/>
      <c r="H9" s="9">
        <f>IF(G9="",0,(VLOOKUP(G9,$C$29:$D$54,2)))</f>
        <v>0</v>
      </c>
      <c r="I9" s="56"/>
      <c r="J9" s="9">
        <f>IF(I9="",0,(VLOOKUP(I9,$C$29:$D$54,2)))</f>
        <v>0</v>
      </c>
      <c r="K9" s="8"/>
      <c r="L9" s="9">
        <f>IF(K9="",0,(VLOOKUP(K9,$C$29:$D$54,2)))</f>
        <v>0</v>
      </c>
      <c r="M9" s="8"/>
      <c r="N9" s="9">
        <f>IF(M9="",0,(VLOOKUP(M9,$C$29:$D$54,2)))</f>
        <v>0</v>
      </c>
      <c r="O9" s="11"/>
      <c r="P9" s="9">
        <f>IF(O9="",0,(VLOOKUP(O9,$C$29:$D$54,2)))</f>
        <v>0</v>
      </c>
      <c r="Q9" s="11"/>
      <c r="R9" s="9">
        <f>IF(Q9="",0,(VLOOKUP(Q9,$C$29:$D$54,2)))</f>
        <v>0</v>
      </c>
      <c r="S9" s="3">
        <f>D9+F9+H9+J9+L9+N9+P9+R9</f>
        <v>76</v>
      </c>
      <c r="T9" s="3"/>
      <c r="U9" s="5"/>
    </row>
    <row r="10" spans="1:24" x14ac:dyDescent="0.3">
      <c r="A10" s="5">
        <v>6</v>
      </c>
      <c r="B10" s="164" t="s">
        <v>7</v>
      </c>
      <c r="C10" s="8">
        <v>5</v>
      </c>
      <c r="D10" s="9">
        <f>IF(C10="",0,(VLOOKUP(C10,$C$29:$D$54,2)))</f>
        <v>38</v>
      </c>
      <c r="E10" s="8">
        <v>6</v>
      </c>
      <c r="F10" s="9">
        <f>IF(E10="",0,(VLOOKUP(E10,$C$29:$D$54,2)))</f>
        <v>37</v>
      </c>
      <c r="G10" s="8"/>
      <c r="H10" s="9">
        <f>IF(G10="",0,(VLOOKUP(G10,$C$29:$D$54,2)))</f>
        <v>0</v>
      </c>
      <c r="I10" s="56"/>
      <c r="J10" s="9">
        <f>IF(I10="",0,(VLOOKUP(I10,$C$29:$D$54,2)))</f>
        <v>0</v>
      </c>
      <c r="K10" s="8"/>
      <c r="L10" s="9">
        <f>IF(K10="",0,(VLOOKUP(K10,$C$29:$D$54,2)))</f>
        <v>0</v>
      </c>
      <c r="M10" s="8"/>
      <c r="N10" s="9">
        <f>IF(M10="",0,(VLOOKUP(M10,$C$29:$D$54,2)))</f>
        <v>0</v>
      </c>
      <c r="O10" s="9"/>
      <c r="P10" s="9">
        <f>IF(O10="",0,(VLOOKUP(O10,$C$29:$D$54,2)))</f>
        <v>0</v>
      </c>
      <c r="Q10" s="9"/>
      <c r="R10" s="9">
        <f>IF(Q10="",0,(VLOOKUP(Q10,$C$29:$D$54,2)))</f>
        <v>0</v>
      </c>
      <c r="S10" s="3">
        <f>D10+F10+H10+J10+L10+N10+P10+R10</f>
        <v>75</v>
      </c>
      <c r="T10" s="5"/>
      <c r="U10" s="5"/>
    </row>
    <row r="11" spans="1:24" x14ac:dyDescent="0.3">
      <c r="A11" s="5">
        <v>7</v>
      </c>
      <c r="B11" s="5" t="s">
        <v>15</v>
      </c>
      <c r="C11" s="8">
        <v>4</v>
      </c>
      <c r="D11" s="9">
        <f>IF(C11="",0,(VLOOKUP(C11,$C$29:$D$54,2)))</f>
        <v>39</v>
      </c>
      <c r="E11" s="8">
        <v>7</v>
      </c>
      <c r="F11" s="9">
        <f>IF(E11="",0,(VLOOKUP(E11,$C$29:$D$54,2)))</f>
        <v>36</v>
      </c>
      <c r="G11" s="8"/>
      <c r="H11" s="9">
        <f>IF(G11="",0,(VLOOKUP(G11,$C$29:$D$54,2)))</f>
        <v>0</v>
      </c>
      <c r="I11" s="56"/>
      <c r="J11" s="9">
        <f>IF(I11="",0,(VLOOKUP(I11,$C$29:$D$54,2)))</f>
        <v>0</v>
      </c>
      <c r="K11" s="8"/>
      <c r="L11" s="9">
        <f>IF(K11="",0,(VLOOKUP(K11,$C$29:$D$54,2)))</f>
        <v>0</v>
      </c>
      <c r="M11" s="8"/>
      <c r="N11" s="9">
        <f>IF(M11="",0,(VLOOKUP(M11,$C$29:$D$54,2)))</f>
        <v>0</v>
      </c>
      <c r="O11" s="9"/>
      <c r="P11" s="9">
        <f>IF(O11="",0,(VLOOKUP(O11,$C$29:$D$54,2)))</f>
        <v>0</v>
      </c>
      <c r="Q11" s="9"/>
      <c r="R11" s="9">
        <f>IF(Q11="",0,(VLOOKUP(Q11,$C$29:$D$54,2)))</f>
        <v>0</v>
      </c>
      <c r="S11" s="3">
        <f>D11+F11+H11+J11+L11+N11+P11+R11</f>
        <v>75</v>
      </c>
      <c r="T11" s="3"/>
      <c r="U11" s="5"/>
    </row>
    <row r="12" spans="1:24" x14ac:dyDescent="0.3">
      <c r="A12" s="5">
        <v>8</v>
      </c>
      <c r="B12" s="164" t="s">
        <v>67</v>
      </c>
      <c r="C12" s="8">
        <v>9</v>
      </c>
      <c r="D12" s="9">
        <f>IF(C12="",0,(VLOOKUP(C12,$C$29:$D$54,2)))</f>
        <v>34</v>
      </c>
      <c r="E12" s="8">
        <v>4</v>
      </c>
      <c r="F12" s="9">
        <f>IF(E12="",0,(VLOOKUP(E12,$C$29:$D$54,2)))</f>
        <v>39</v>
      </c>
      <c r="G12" s="8"/>
      <c r="H12" s="9">
        <f>IF(G12="",0,(VLOOKUP(G12,$C$29:$D$54,2)))</f>
        <v>0</v>
      </c>
      <c r="I12" s="56"/>
      <c r="J12" s="9">
        <f>IF(I12="",0,(VLOOKUP(I12,$C$29:$D$54,2)))</f>
        <v>0</v>
      </c>
      <c r="K12" s="8"/>
      <c r="L12" s="9">
        <f>IF(K12="",0,(VLOOKUP(K12,$C$29:$D$54,2)))</f>
        <v>0</v>
      </c>
      <c r="M12" s="8"/>
      <c r="N12" s="9">
        <f>IF(M12="",0,(VLOOKUP(M12,$C$29:$D$54,2)))</f>
        <v>0</v>
      </c>
      <c r="O12" s="11"/>
      <c r="P12" s="9">
        <f>IF(O12="",0,(VLOOKUP(O12,$C$29:$D$54,2)))</f>
        <v>0</v>
      </c>
      <c r="Q12" s="11"/>
      <c r="R12" s="9">
        <f>IF(Q12="",0,(VLOOKUP(Q12,$C$29:$D$54,2)))</f>
        <v>0</v>
      </c>
      <c r="S12" s="3">
        <f>D12+F12+H12+J12+L12+N12+P12+R12</f>
        <v>73</v>
      </c>
      <c r="T12" s="3"/>
      <c r="U12" s="5"/>
    </row>
    <row r="13" spans="1:24" x14ac:dyDescent="0.3">
      <c r="A13" s="5">
        <v>9</v>
      </c>
      <c r="B13" s="5" t="s">
        <v>50</v>
      </c>
      <c r="C13" s="8">
        <v>10</v>
      </c>
      <c r="D13" s="9">
        <f>IF(C13="",0,(VLOOKUP(C13,$C$29:$D$54,2)))</f>
        <v>33</v>
      </c>
      <c r="E13" s="8">
        <v>5</v>
      </c>
      <c r="F13" s="9">
        <f>IF(E13="",0,(VLOOKUP(E13,$C$29:$D$54,2)))</f>
        <v>38</v>
      </c>
      <c r="G13" s="8"/>
      <c r="H13" s="9">
        <f>IF(G13="",0,(VLOOKUP(G13,$C$29:$D$54,2)))</f>
        <v>0</v>
      </c>
      <c r="I13" s="56"/>
      <c r="J13" s="9">
        <f>IF(I13="",0,(VLOOKUP(I13,$C$29:$D$54,2)))</f>
        <v>0</v>
      </c>
      <c r="K13" s="8"/>
      <c r="L13" s="9">
        <f>IF(K13="",0,(VLOOKUP(K13,$C$29:$D$54,2)))</f>
        <v>0</v>
      </c>
      <c r="M13" s="8"/>
      <c r="N13" s="9">
        <f>IF(M13="",0,(VLOOKUP(M13,$C$29:$D$54,2)))</f>
        <v>0</v>
      </c>
      <c r="O13" s="9"/>
      <c r="P13" s="9">
        <f>IF(O13="",0,(VLOOKUP(O13,$C$29:$D$54,2)))</f>
        <v>0</v>
      </c>
      <c r="Q13" s="9"/>
      <c r="R13" s="9">
        <f>IF(Q13="",0,(VLOOKUP(Q13,$C$29:$D$54,2)))</f>
        <v>0</v>
      </c>
      <c r="S13" s="3">
        <f>D13+F13+H13+J13+L13+N13+P13+R13</f>
        <v>71</v>
      </c>
      <c r="T13" s="3"/>
      <c r="U13" s="3"/>
    </row>
    <row r="14" spans="1:24" x14ac:dyDescent="0.3">
      <c r="A14" s="5">
        <v>10</v>
      </c>
      <c r="B14" s="5" t="s">
        <v>61</v>
      </c>
      <c r="C14" s="8">
        <v>7</v>
      </c>
      <c r="D14" s="9">
        <f>IF(C14="",0,(VLOOKUP(C14,$C$29:$D$54,2)))</f>
        <v>36</v>
      </c>
      <c r="E14" s="8" t="s">
        <v>81</v>
      </c>
      <c r="F14" s="9">
        <f>IF(E14="",0,(VLOOKUP(E14,$C$29:$D$54,2)))</f>
        <v>10</v>
      </c>
      <c r="G14" s="8"/>
      <c r="H14" s="9">
        <f>IF(G14="",0,(VLOOKUP(G14,$C$29:$D$54,2)))</f>
        <v>0</v>
      </c>
      <c r="I14" s="56"/>
      <c r="J14" s="9">
        <f>IF(I14="",0,(VLOOKUP(I14,$C$29:$D$54,2)))</f>
        <v>0</v>
      </c>
      <c r="K14" s="8"/>
      <c r="L14" s="9">
        <f>IF(K14="",0,(VLOOKUP(K14,$C$29:$D$54,2)))</f>
        <v>0</v>
      </c>
      <c r="M14" s="8"/>
      <c r="N14" s="9">
        <f>IF(M14="",0,(VLOOKUP(M14,$C$29:$D$54,2)))</f>
        <v>0</v>
      </c>
      <c r="O14" s="11"/>
      <c r="P14" s="9">
        <f>IF(O14="",0,(VLOOKUP(O14,$C$29:$D$54,2)))</f>
        <v>0</v>
      </c>
      <c r="Q14" s="11"/>
      <c r="R14" s="9">
        <f>IF(Q14="",0,(VLOOKUP(Q14,$C$29:$D$54,2)))</f>
        <v>0</v>
      </c>
      <c r="S14" s="3">
        <f>D14+F14+H14+J14+L14+N14+P14+R14</f>
        <v>46</v>
      </c>
      <c r="T14" s="3"/>
      <c r="U14" s="5"/>
    </row>
    <row r="15" spans="1:24" x14ac:dyDescent="0.3">
      <c r="A15" s="5">
        <v>11</v>
      </c>
      <c r="B15" s="5" t="s">
        <v>54</v>
      </c>
      <c r="C15" s="8" t="s">
        <v>81</v>
      </c>
      <c r="D15" s="9">
        <f>IF(C15="",0,(VLOOKUP(C15,$C$29:$D$54,2)))</f>
        <v>10</v>
      </c>
      <c r="E15" s="8" t="s">
        <v>81</v>
      </c>
      <c r="F15" s="9">
        <f>IF(E15="",0,(VLOOKUP(E15,$C$29:$D$54,2)))</f>
        <v>10</v>
      </c>
      <c r="G15" s="8"/>
      <c r="H15" s="9">
        <f>IF(G15="",0,(VLOOKUP(G15,$C$29:$D$54,2)))</f>
        <v>0</v>
      </c>
      <c r="I15" s="56"/>
      <c r="J15" s="9">
        <f>IF(I15="",0,(VLOOKUP(I15,$C$29:$D$54,2)))</f>
        <v>0</v>
      </c>
      <c r="K15" s="8"/>
      <c r="L15" s="9">
        <f>IF(K15="",0,(VLOOKUP(K15,$C$29:$D$54,2)))</f>
        <v>0</v>
      </c>
      <c r="M15" s="8"/>
      <c r="N15" s="9">
        <f>IF(M15="",0,(VLOOKUP(M15,$C$29:$D$54,2)))</f>
        <v>0</v>
      </c>
      <c r="O15" s="9"/>
      <c r="P15" s="9">
        <f>IF(O15="",0,(VLOOKUP(O15,$C$29:$D$54,2)))</f>
        <v>0</v>
      </c>
      <c r="Q15" s="9"/>
      <c r="R15" s="9">
        <f>IF(Q15="",0,(VLOOKUP(Q15,$C$29:$D$54,2)))</f>
        <v>0</v>
      </c>
      <c r="S15" s="3">
        <f>D15+F15+H15+J15+L15+N15+P15+R15</f>
        <v>20</v>
      </c>
      <c r="T15" s="5"/>
      <c r="U15" s="5"/>
    </row>
    <row r="16" spans="1:24" x14ac:dyDescent="0.3">
      <c r="A16" s="5">
        <v>12</v>
      </c>
      <c r="B16" s="5" t="s">
        <v>8</v>
      </c>
      <c r="C16" s="8" t="s">
        <v>81</v>
      </c>
      <c r="D16" s="9">
        <f>IF(C16="",0,(VLOOKUP(C16,$C$29:$D$54,2)))</f>
        <v>10</v>
      </c>
      <c r="E16" s="8" t="s">
        <v>81</v>
      </c>
      <c r="F16" s="9">
        <f>IF(E16="",0,(VLOOKUP(E16,$C$29:$D$54,2)))</f>
        <v>10</v>
      </c>
      <c r="G16" s="8"/>
      <c r="H16" s="9">
        <f>IF(G16="",0,(VLOOKUP(G16,$C$29:$D$54,2)))</f>
        <v>0</v>
      </c>
      <c r="I16" s="56"/>
      <c r="J16" s="9">
        <f>IF(I16="",0,(VLOOKUP(I16,$C$29:$D$54,2)))</f>
        <v>0</v>
      </c>
      <c r="K16" s="8"/>
      <c r="L16" s="9">
        <f>IF(K16="",0,(VLOOKUP(K16,$C$29:$D$54,2)))</f>
        <v>0</v>
      </c>
      <c r="M16" s="8"/>
      <c r="N16" s="9">
        <f>IF(M16="",0,(VLOOKUP(M16,$C$29:$D$54,2)))</f>
        <v>0</v>
      </c>
      <c r="O16" s="9"/>
      <c r="P16" s="9">
        <f>IF(O16="",0,(VLOOKUP(O16,$C$29:$D$54,2)))</f>
        <v>0</v>
      </c>
      <c r="Q16" s="9"/>
      <c r="R16" s="9">
        <f>IF(Q16="",0,(VLOOKUP(Q16,$C$29:$D$54,2)))</f>
        <v>0</v>
      </c>
      <c r="S16" s="3">
        <f>D16+F16+H16+J16+L16+N16+P16+R16</f>
        <v>20</v>
      </c>
      <c r="T16" s="3"/>
      <c r="U16" s="3"/>
    </row>
    <row r="17" spans="1:21" x14ac:dyDescent="0.3">
      <c r="A17" s="5">
        <v>13</v>
      </c>
      <c r="B17" s="5" t="s">
        <v>73</v>
      </c>
      <c r="C17" s="8"/>
      <c r="D17" s="9">
        <f>IF(C17="",0,(VLOOKUP(C17,$C$29:$D$54,2)))</f>
        <v>0</v>
      </c>
      <c r="E17" s="8"/>
      <c r="F17" s="9">
        <f>IF(E17="",0,(VLOOKUP(E17,$C$29:$D$54,2)))</f>
        <v>0</v>
      </c>
      <c r="G17" s="8"/>
      <c r="H17" s="9">
        <f>IF(G17="",0,(VLOOKUP(G17,$C$29:$D$54,2)))</f>
        <v>0</v>
      </c>
      <c r="I17" s="56"/>
      <c r="J17" s="9">
        <f>IF(I17="",0,(VLOOKUP(I17,$C$29:$D$54,2)))</f>
        <v>0</v>
      </c>
      <c r="K17" s="8"/>
      <c r="L17" s="9">
        <f>IF(K17="",0,(VLOOKUP(K17,$C$29:$D$54,2)))</f>
        <v>0</v>
      </c>
      <c r="M17" s="8"/>
      <c r="N17" s="9">
        <f>IF(M17="",0,(VLOOKUP(M17,$C$29:$D$54,2)))</f>
        <v>0</v>
      </c>
      <c r="O17" s="11"/>
      <c r="P17" s="9">
        <f>IF(O17="",0,(VLOOKUP(O17,$C$29:$D$54,2)))</f>
        <v>0</v>
      </c>
      <c r="Q17" s="11"/>
      <c r="R17" s="9">
        <f>IF(Q17="",0,(VLOOKUP(Q17,$C$29:$D$54,2)))</f>
        <v>0</v>
      </c>
      <c r="S17" s="3">
        <f>D17+F17+H17+J17+L17+N17+P17+R17</f>
        <v>0</v>
      </c>
      <c r="T17" s="3"/>
      <c r="U17" s="5"/>
    </row>
    <row r="18" spans="1:21" x14ac:dyDescent="0.3">
      <c r="A18" s="5">
        <v>14</v>
      </c>
      <c r="B18" s="5" t="s">
        <v>13</v>
      </c>
      <c r="C18" s="60"/>
      <c r="D18" s="9">
        <f>IF(C18="",0,(VLOOKUP(C18,$C$29:$D$54,2)))</f>
        <v>0</v>
      </c>
      <c r="E18" s="8"/>
      <c r="F18" s="9">
        <f>IF(E18="",0,(VLOOKUP(E18,$C$29:$D$54,2)))</f>
        <v>0</v>
      </c>
      <c r="G18" s="8"/>
      <c r="H18" s="9">
        <f>IF(G18="",0,(VLOOKUP(G18,$C$29:$D$54,2)))</f>
        <v>0</v>
      </c>
      <c r="I18" s="56"/>
      <c r="J18" s="9">
        <f>IF(I18="",0,(VLOOKUP(I18,$C$29:$D$54,2)))</f>
        <v>0</v>
      </c>
      <c r="K18" s="8"/>
      <c r="L18" s="9">
        <f>IF(K18="",0,(VLOOKUP(K18,$C$29:$D$54,2)))</f>
        <v>0</v>
      </c>
      <c r="M18" s="8"/>
      <c r="N18" s="9">
        <f>IF(M18="",0,(VLOOKUP(M18,$C$29:$D$54,2)))</f>
        <v>0</v>
      </c>
      <c r="O18" s="9"/>
      <c r="P18" s="9">
        <f>IF(O18="",0,(VLOOKUP(O18,$C$29:$D$54,2)))</f>
        <v>0</v>
      </c>
      <c r="Q18" s="9"/>
      <c r="R18" s="9">
        <f>IF(Q18="",0,(VLOOKUP(Q18,$C$29:$D$54,2)))</f>
        <v>0</v>
      </c>
      <c r="S18" s="3">
        <f>D18+F18+H18+J18+L18+N18+P18+R18</f>
        <v>0</v>
      </c>
      <c r="T18" s="3"/>
      <c r="U18" s="3"/>
    </row>
    <row r="19" spans="1:21" x14ac:dyDescent="0.3">
      <c r="A19" s="5">
        <v>15</v>
      </c>
      <c r="B19" s="5" t="s">
        <v>14</v>
      </c>
      <c r="C19" s="60"/>
      <c r="D19" s="9">
        <f>IF(C19="",0,(VLOOKUP(C19,$C$29:$D$54,2)))</f>
        <v>0</v>
      </c>
      <c r="E19" s="60"/>
      <c r="F19" s="9">
        <f>IF(E19="",0,(VLOOKUP(E19,$C$29:$D$54,2)))</f>
        <v>0</v>
      </c>
      <c r="G19" s="8"/>
      <c r="H19" s="9">
        <f>IF(G19="",0,(VLOOKUP(G19,$C$29:$D$54,2)))</f>
        <v>0</v>
      </c>
      <c r="I19" s="56"/>
      <c r="J19" s="9">
        <f>IF(I19="",0,(VLOOKUP(I19,$C$29:$D$54,2)))</f>
        <v>0</v>
      </c>
      <c r="K19" s="8"/>
      <c r="L19" s="9">
        <f>IF(K19="",0,(VLOOKUP(K19,$C$29:$D$54,2)))</f>
        <v>0</v>
      </c>
      <c r="M19" s="8"/>
      <c r="N19" s="9">
        <f>IF(M19="",0,(VLOOKUP(M19,$C$29:$D$54,2)))</f>
        <v>0</v>
      </c>
      <c r="O19" s="9"/>
      <c r="P19" s="9">
        <f>IF(O19="",0,(VLOOKUP(O19,$C$29:$D$54,2)))</f>
        <v>0</v>
      </c>
      <c r="Q19" s="9"/>
      <c r="R19" s="9">
        <f>IF(Q19="",0,(VLOOKUP(Q19,$C$29:$D$54,2)))</f>
        <v>0</v>
      </c>
      <c r="S19" s="3">
        <f>D19+F19+H19+J19+L19+N19+P19+R19</f>
        <v>0</v>
      </c>
      <c r="T19" s="5"/>
      <c r="U19" s="5"/>
    </row>
    <row r="20" spans="1:21" x14ac:dyDescent="0.3">
      <c r="A20" s="5">
        <v>16</v>
      </c>
      <c r="B20" s="5" t="s">
        <v>112</v>
      </c>
      <c r="C20" s="8"/>
      <c r="D20" s="9">
        <f>IF(C20="",0,(VLOOKUP(C20,$C$29:$D$54,2)))</f>
        <v>0</v>
      </c>
      <c r="E20" s="8"/>
      <c r="F20" s="9">
        <f>IF(E20="",0,(VLOOKUP(E20,$C$29:$D$54,2)))</f>
        <v>0</v>
      </c>
      <c r="G20" s="8"/>
      <c r="H20" s="9">
        <f>IF(G20="",0,(VLOOKUP(G20,$C$29:$D$54,2)))</f>
        <v>0</v>
      </c>
      <c r="I20" s="56"/>
      <c r="J20" s="9">
        <f>IF(I20="",0,(VLOOKUP(I20,$C$29:$D$54,2)))</f>
        <v>0</v>
      </c>
      <c r="K20" s="8"/>
      <c r="L20" s="9">
        <f>IF(K20="",0,(VLOOKUP(K20,$C$29:$D$54,2)))</f>
        <v>0</v>
      </c>
      <c r="M20" s="8"/>
      <c r="N20" s="9">
        <f>IF(M20="",0,(VLOOKUP(M20,$C$29:$D$54,2)))</f>
        <v>0</v>
      </c>
      <c r="O20" s="11"/>
      <c r="P20" s="9">
        <f>IF(O20="",0,(VLOOKUP(O20,$C$29:$D$54,2)))</f>
        <v>0</v>
      </c>
      <c r="Q20" s="11"/>
      <c r="R20" s="9">
        <f>IF(Q20="",0,(VLOOKUP(Q20,$C$29:$D$54,2)))</f>
        <v>0</v>
      </c>
      <c r="S20" s="3">
        <f>D20+F20+H20+J20+L20+N20+P20+R20</f>
        <v>0</v>
      </c>
      <c r="T20" s="3"/>
      <c r="U20" s="5"/>
    </row>
    <row r="21" spans="1:21" x14ac:dyDescent="0.3">
      <c r="A21" s="37">
        <v>17</v>
      </c>
      <c r="B21" s="5" t="s">
        <v>117</v>
      </c>
      <c r="C21" s="8"/>
      <c r="D21" s="9">
        <f>IF(C21="",0,(VLOOKUP(C21,$C$29:$D$54,2)))</f>
        <v>0</v>
      </c>
      <c r="E21" s="8"/>
      <c r="F21" s="9">
        <f>IF(E21="",0,(VLOOKUP(E21,$C$29:$D$54,2)))</f>
        <v>0</v>
      </c>
      <c r="G21" s="8"/>
      <c r="H21" s="9">
        <f>IF(G21="",0,(VLOOKUP(G21,$C$29:$D$54,2)))</f>
        <v>0</v>
      </c>
      <c r="I21" s="56"/>
      <c r="J21" s="9">
        <f>IF(I21="",0,(VLOOKUP(I21,$C$29:$D$54,2)))</f>
        <v>0</v>
      </c>
      <c r="K21" s="8"/>
      <c r="L21" s="9">
        <f>IF(K21="",0,(VLOOKUP(K21,$C$29:$D$54,2)))</f>
        <v>0</v>
      </c>
      <c r="M21" s="8"/>
      <c r="N21" s="9">
        <f>IF(M21="",0,(VLOOKUP(M21,$C$29:$D$54,2)))</f>
        <v>0</v>
      </c>
      <c r="O21" s="9"/>
      <c r="P21" s="9">
        <f>IF(O21="",0,(VLOOKUP(O21,$C$29:$D$54,2)))</f>
        <v>0</v>
      </c>
      <c r="Q21" s="9"/>
      <c r="R21" s="9">
        <f>IF(Q21="",0,(VLOOKUP(Q21,$C$29:$D$54,2)))</f>
        <v>0</v>
      </c>
      <c r="S21" s="3">
        <f>D21+F21+H21+J21+L21+N21+P21+R21</f>
        <v>0</v>
      </c>
      <c r="T21" s="3"/>
      <c r="U21" s="3"/>
    </row>
    <row r="22" spans="1:21" x14ac:dyDescent="0.3">
      <c r="A22" s="37">
        <v>18</v>
      </c>
      <c r="B22" s="5"/>
      <c r="C22" s="8"/>
      <c r="D22" s="9">
        <f t="shared" ref="D5:D23" si="0">IF(C22="",0,(VLOOKUP(C22,$C$29:$D$54,2)))</f>
        <v>0</v>
      </c>
      <c r="E22" s="8"/>
      <c r="F22" s="9">
        <f t="shared" ref="F5:F23" si="1">IF(E22="",0,(VLOOKUP(E22,$C$29:$D$54,2)))</f>
        <v>0</v>
      </c>
      <c r="G22" s="8"/>
      <c r="H22" s="9">
        <f t="shared" ref="H5:H23" si="2">IF(G22="",0,(VLOOKUP(G22,$C$29:$D$54,2)))</f>
        <v>0</v>
      </c>
      <c r="I22" s="56"/>
      <c r="J22" s="9">
        <f t="shared" ref="J5:J23" si="3">IF(I22="",0,(VLOOKUP(I22,$C$29:$D$54,2)))</f>
        <v>0</v>
      </c>
      <c r="K22" s="8"/>
      <c r="L22" s="9">
        <f t="shared" ref="L5:L23" si="4">IF(K22="",0,(VLOOKUP(K22,$C$29:$D$54,2)))</f>
        <v>0</v>
      </c>
      <c r="M22" s="8"/>
      <c r="N22" s="9">
        <f t="shared" ref="N5:N23" si="5">IF(M22="",0,(VLOOKUP(M22,$C$29:$D$54,2)))</f>
        <v>0</v>
      </c>
      <c r="O22" s="9"/>
      <c r="P22" s="9">
        <f t="shared" ref="P5:P23" si="6">IF(O22="",0,(VLOOKUP(O22,$C$29:$D$54,2)))</f>
        <v>0</v>
      </c>
      <c r="Q22" s="9"/>
      <c r="R22" s="9">
        <f t="shared" ref="R5:R23" si="7">IF(Q22="",0,(VLOOKUP(Q22,$C$29:$D$54,2)))</f>
        <v>0</v>
      </c>
      <c r="S22" s="3">
        <f t="shared" ref="S5:S23" si="8">D22+F22+H22+J22+L22+N22+P22+R22</f>
        <v>0</v>
      </c>
      <c r="T22" s="3"/>
      <c r="U22" s="5"/>
    </row>
    <row r="23" spans="1:21" x14ac:dyDescent="0.3">
      <c r="A23" s="36">
        <v>19</v>
      </c>
      <c r="B23" s="5"/>
      <c r="C23" s="8"/>
      <c r="D23" s="9">
        <f t="shared" si="0"/>
        <v>0</v>
      </c>
      <c r="E23" s="8"/>
      <c r="F23" s="9">
        <f t="shared" si="1"/>
        <v>0</v>
      </c>
      <c r="G23" s="8"/>
      <c r="H23" s="9">
        <f t="shared" si="2"/>
        <v>0</v>
      </c>
      <c r="I23" s="56"/>
      <c r="J23" s="9">
        <f t="shared" si="3"/>
        <v>0</v>
      </c>
      <c r="K23" s="8"/>
      <c r="L23" s="9">
        <f t="shared" si="4"/>
        <v>0</v>
      </c>
      <c r="M23" s="8"/>
      <c r="N23" s="9">
        <f t="shared" si="5"/>
        <v>0</v>
      </c>
      <c r="O23" s="9"/>
      <c r="P23" s="9">
        <f t="shared" si="6"/>
        <v>0</v>
      </c>
      <c r="Q23" s="9"/>
      <c r="R23" s="9">
        <f t="shared" si="7"/>
        <v>0</v>
      </c>
      <c r="S23" s="3">
        <f t="shared" si="8"/>
        <v>0</v>
      </c>
      <c r="T23" s="3"/>
      <c r="U23" s="3"/>
    </row>
    <row r="24" spans="1:21" x14ac:dyDescent="0.3">
      <c r="A24" s="36">
        <v>20</v>
      </c>
      <c r="B24" s="5"/>
      <c r="C24" s="8"/>
      <c r="D24" s="9">
        <f t="shared" ref="D24:D26" si="9">IF(C24="",0,(VLOOKUP(C24,$C$29:$D$54,2)))</f>
        <v>0</v>
      </c>
      <c r="E24" s="8"/>
      <c r="F24" s="9">
        <f t="shared" ref="F24:F26" si="10">IF(E24="",0,(VLOOKUP(E24,$C$29:$D$54,2)))</f>
        <v>0</v>
      </c>
      <c r="G24" s="8"/>
      <c r="H24" s="9">
        <f t="shared" ref="H24:H26" si="11">IF(G24="",0,(VLOOKUP(G24,$C$29:$D$54,2)))</f>
        <v>0</v>
      </c>
      <c r="I24" s="56"/>
      <c r="J24" s="9">
        <f t="shared" ref="J24:J26" si="12">IF(I24="",0,(VLOOKUP(I24,$C$29:$D$54,2)))</f>
        <v>0</v>
      </c>
      <c r="K24" s="8"/>
      <c r="L24" s="9">
        <f t="shared" ref="L24:L26" si="13">IF(K24="",0,(VLOOKUP(K24,$C$29:$D$54,2)))</f>
        <v>0</v>
      </c>
      <c r="M24" s="8"/>
      <c r="N24" s="9">
        <f t="shared" ref="N24:N26" si="14">IF(M24="",0,(VLOOKUP(M24,$C$29:$D$54,2)))</f>
        <v>0</v>
      </c>
      <c r="O24" s="9"/>
      <c r="P24" s="9">
        <f t="shared" ref="P24:P26" si="15">IF(O24="",0,(VLOOKUP(O24,$C$29:$D$54,2)))</f>
        <v>0</v>
      </c>
      <c r="Q24" s="9"/>
      <c r="R24" s="9">
        <f t="shared" ref="R24:R26" si="16">IF(Q24="",0,(VLOOKUP(Q24,$C$29:$D$54,2)))</f>
        <v>0</v>
      </c>
      <c r="S24" s="3">
        <f t="shared" ref="S24:S26" si="17">D24+F24+H24+J24+L24+N24+P24+R24</f>
        <v>0</v>
      </c>
      <c r="T24" s="3"/>
      <c r="U24" s="3"/>
    </row>
    <row r="25" spans="1:21" x14ac:dyDescent="0.3">
      <c r="A25" s="36">
        <v>21</v>
      </c>
      <c r="B25" s="5"/>
      <c r="C25" s="8"/>
      <c r="D25" s="9">
        <f t="shared" si="9"/>
        <v>0</v>
      </c>
      <c r="E25" s="8"/>
      <c r="F25" s="9">
        <f t="shared" si="10"/>
        <v>0</v>
      </c>
      <c r="G25" s="8"/>
      <c r="H25" s="9">
        <f t="shared" si="11"/>
        <v>0</v>
      </c>
      <c r="I25" s="56"/>
      <c r="J25" s="9">
        <f t="shared" si="12"/>
        <v>0</v>
      </c>
      <c r="K25" s="8"/>
      <c r="L25" s="9">
        <f t="shared" si="13"/>
        <v>0</v>
      </c>
      <c r="M25" s="8"/>
      <c r="N25" s="9">
        <f t="shared" si="14"/>
        <v>0</v>
      </c>
      <c r="O25" s="11"/>
      <c r="P25" s="9">
        <f t="shared" si="15"/>
        <v>0</v>
      </c>
      <c r="Q25" s="11"/>
      <c r="R25" s="9">
        <f t="shared" si="16"/>
        <v>0</v>
      </c>
      <c r="S25" s="3">
        <f t="shared" si="17"/>
        <v>0</v>
      </c>
      <c r="T25" s="3"/>
      <c r="U25" s="3"/>
    </row>
    <row r="26" spans="1:21" x14ac:dyDescent="0.3">
      <c r="A26" s="36">
        <v>22</v>
      </c>
      <c r="B26" s="5"/>
      <c r="C26" s="8"/>
      <c r="D26" s="9">
        <f t="shared" si="9"/>
        <v>0</v>
      </c>
      <c r="E26" s="8"/>
      <c r="F26" s="9">
        <f t="shared" si="10"/>
        <v>0</v>
      </c>
      <c r="G26" s="8"/>
      <c r="H26" s="9">
        <f t="shared" si="11"/>
        <v>0</v>
      </c>
      <c r="I26" s="56"/>
      <c r="J26" s="9">
        <f t="shared" si="12"/>
        <v>0</v>
      </c>
      <c r="K26" s="8"/>
      <c r="L26" s="9">
        <f t="shared" si="13"/>
        <v>0</v>
      </c>
      <c r="M26" s="11"/>
      <c r="N26" s="9">
        <f t="shared" si="14"/>
        <v>0</v>
      </c>
      <c r="O26" s="11"/>
      <c r="P26" s="9">
        <f t="shared" si="15"/>
        <v>0</v>
      </c>
      <c r="Q26" s="11"/>
      <c r="R26" s="9">
        <f t="shared" si="16"/>
        <v>0</v>
      </c>
      <c r="S26" s="3">
        <f t="shared" si="17"/>
        <v>0</v>
      </c>
      <c r="T26" s="3"/>
      <c r="U26" s="3"/>
    </row>
    <row r="27" spans="1:21" x14ac:dyDescent="0.3">
      <c r="A27" s="20"/>
      <c r="C27" s="13"/>
      <c r="D27" s="12"/>
      <c r="E27" s="13"/>
      <c r="F27" s="12"/>
      <c r="G27" s="13"/>
      <c r="H27" s="12"/>
      <c r="I27" s="13"/>
      <c r="J27" s="12"/>
      <c r="K27" s="13"/>
      <c r="L27" s="12"/>
      <c r="M27" s="13"/>
      <c r="N27" s="12"/>
      <c r="O27" s="13"/>
      <c r="P27" s="12"/>
      <c r="Q27" s="13"/>
      <c r="R27" s="12"/>
    </row>
    <row r="28" spans="1:21" x14ac:dyDescent="0.3">
      <c r="A28" s="20"/>
      <c r="C28" s="13"/>
      <c r="D28" s="12"/>
      <c r="E28" s="13"/>
      <c r="F28" s="12"/>
      <c r="G28" s="13"/>
      <c r="H28" s="12"/>
      <c r="I28" s="13"/>
      <c r="J28" s="12"/>
      <c r="K28" s="13"/>
      <c r="L28" s="12"/>
      <c r="M28" s="13"/>
      <c r="N28" s="12"/>
      <c r="O28" s="13"/>
      <c r="P28" s="12"/>
      <c r="Q28" s="13"/>
      <c r="R28" s="12"/>
    </row>
    <row r="29" spans="1:21" x14ac:dyDescent="0.3">
      <c r="B29" s="12"/>
      <c r="C29" s="14" t="s">
        <v>11</v>
      </c>
      <c r="D29" s="10">
        <v>10</v>
      </c>
      <c r="E29" s="13"/>
      <c r="F29" s="12"/>
      <c r="G29" s="13"/>
      <c r="H29" s="12"/>
      <c r="I29" s="13"/>
      <c r="J29" s="12"/>
      <c r="K29" s="13"/>
      <c r="L29" s="12"/>
      <c r="M29" s="13"/>
      <c r="N29" s="12"/>
      <c r="O29" s="13"/>
      <c r="P29" s="12"/>
      <c r="Q29" s="13"/>
      <c r="R29" s="12"/>
    </row>
    <row r="30" spans="1:21" x14ac:dyDescent="0.3">
      <c r="B30" s="12"/>
      <c r="C30" s="10">
        <v>1</v>
      </c>
      <c r="D30" s="10">
        <v>50</v>
      </c>
      <c r="E30" s="13"/>
      <c r="F30" s="12"/>
      <c r="G30" s="13"/>
      <c r="H30" s="12"/>
      <c r="I30" s="13"/>
      <c r="J30" s="12"/>
      <c r="K30" s="13"/>
      <c r="L30" s="12"/>
      <c r="M30" s="13"/>
      <c r="N30" s="12"/>
      <c r="O30" s="13"/>
      <c r="P30" s="12"/>
      <c r="Q30" s="13"/>
      <c r="R30" s="12"/>
    </row>
    <row r="31" spans="1:21" x14ac:dyDescent="0.3">
      <c r="C31" s="10">
        <v>2</v>
      </c>
      <c r="D31" s="10">
        <v>45</v>
      </c>
      <c r="E31" s="13"/>
      <c r="F31" s="12"/>
      <c r="G31" s="13"/>
      <c r="H31" s="12"/>
      <c r="I31" s="13"/>
      <c r="J31" s="12"/>
      <c r="K31" s="13"/>
      <c r="L31" s="12"/>
      <c r="M31" s="13"/>
      <c r="N31" s="12"/>
      <c r="O31" s="13"/>
      <c r="P31" s="12"/>
      <c r="Q31" s="13"/>
      <c r="R31" s="12"/>
    </row>
    <row r="32" spans="1:21" x14ac:dyDescent="0.3">
      <c r="C32" s="10">
        <v>3</v>
      </c>
      <c r="D32" s="10">
        <v>40</v>
      </c>
      <c r="E32" s="13"/>
      <c r="F32" s="12"/>
      <c r="G32" s="13"/>
      <c r="H32" s="12"/>
      <c r="I32" s="13"/>
      <c r="J32" s="12"/>
      <c r="K32" s="13"/>
      <c r="L32" s="12"/>
      <c r="M32" s="13"/>
      <c r="N32" s="12"/>
      <c r="O32" s="13"/>
      <c r="P32" s="12"/>
      <c r="Q32" s="13"/>
      <c r="R32" s="12"/>
    </row>
    <row r="33" spans="3:4" x14ac:dyDescent="0.3">
      <c r="C33" s="10">
        <v>4</v>
      </c>
      <c r="D33" s="10">
        <v>39</v>
      </c>
    </row>
    <row r="34" spans="3:4" x14ac:dyDescent="0.3">
      <c r="C34" s="10">
        <v>5</v>
      </c>
      <c r="D34" s="10">
        <v>38</v>
      </c>
    </row>
    <row r="35" spans="3:4" x14ac:dyDescent="0.3">
      <c r="C35" s="10">
        <v>6</v>
      </c>
      <c r="D35" s="10">
        <v>37</v>
      </c>
    </row>
    <row r="36" spans="3:4" x14ac:dyDescent="0.3">
      <c r="C36" s="10">
        <v>7</v>
      </c>
      <c r="D36" s="10">
        <v>36</v>
      </c>
    </row>
    <row r="37" spans="3:4" x14ac:dyDescent="0.3">
      <c r="C37" s="10">
        <v>8</v>
      </c>
      <c r="D37" s="10">
        <v>35</v>
      </c>
    </row>
    <row r="38" spans="3:4" x14ac:dyDescent="0.3">
      <c r="C38" s="10">
        <v>9</v>
      </c>
      <c r="D38" s="10">
        <v>34</v>
      </c>
    </row>
    <row r="39" spans="3:4" x14ac:dyDescent="0.3">
      <c r="C39" s="10">
        <v>10</v>
      </c>
      <c r="D39" s="10">
        <v>33</v>
      </c>
    </row>
    <row r="40" spans="3:4" x14ac:dyDescent="0.3">
      <c r="C40" s="10">
        <v>11</v>
      </c>
      <c r="D40" s="10">
        <v>32</v>
      </c>
    </row>
    <row r="41" spans="3:4" x14ac:dyDescent="0.3">
      <c r="C41" s="10">
        <v>12</v>
      </c>
      <c r="D41" s="10">
        <v>31</v>
      </c>
    </row>
    <row r="42" spans="3:4" x14ac:dyDescent="0.3">
      <c r="C42" s="10">
        <v>13</v>
      </c>
      <c r="D42" s="10">
        <v>30</v>
      </c>
    </row>
    <row r="43" spans="3:4" x14ac:dyDescent="0.3">
      <c r="C43" s="10">
        <v>14</v>
      </c>
      <c r="D43" s="10">
        <v>29</v>
      </c>
    </row>
    <row r="44" spans="3:4" x14ac:dyDescent="0.3">
      <c r="C44" s="10">
        <v>15</v>
      </c>
      <c r="D44" s="10">
        <v>28</v>
      </c>
    </row>
    <row r="45" spans="3:4" x14ac:dyDescent="0.3">
      <c r="C45" s="10">
        <v>16</v>
      </c>
      <c r="D45" s="10">
        <v>27</v>
      </c>
    </row>
    <row r="46" spans="3:4" x14ac:dyDescent="0.3">
      <c r="C46" s="10">
        <v>17</v>
      </c>
      <c r="D46" s="10">
        <v>26</v>
      </c>
    </row>
    <row r="47" spans="3:4" x14ac:dyDescent="0.3">
      <c r="C47" s="10">
        <v>18</v>
      </c>
      <c r="D47" s="10">
        <v>25</v>
      </c>
    </row>
    <row r="48" spans="3:4" x14ac:dyDescent="0.3">
      <c r="C48" s="10">
        <v>19</v>
      </c>
      <c r="D48" s="10">
        <v>24</v>
      </c>
    </row>
    <row r="49" spans="3:4" x14ac:dyDescent="0.3">
      <c r="C49" s="10">
        <v>20</v>
      </c>
      <c r="D49" s="10">
        <v>23</v>
      </c>
    </row>
    <row r="50" spans="3:4" x14ac:dyDescent="0.3">
      <c r="C50" s="10">
        <v>21</v>
      </c>
      <c r="D50" s="10">
        <v>22</v>
      </c>
    </row>
    <row r="51" spans="3:4" x14ac:dyDescent="0.3">
      <c r="C51" s="10">
        <v>22</v>
      </c>
      <c r="D51" s="10">
        <v>21</v>
      </c>
    </row>
    <row r="52" spans="3:4" x14ac:dyDescent="0.3">
      <c r="C52" s="10">
        <v>23</v>
      </c>
      <c r="D52" s="10">
        <v>20</v>
      </c>
    </row>
    <row r="53" spans="3:4" x14ac:dyDescent="0.3">
      <c r="C53" s="10">
        <v>24</v>
      </c>
      <c r="D53" s="10">
        <v>19</v>
      </c>
    </row>
    <row r="54" spans="3:4" x14ac:dyDescent="0.3">
      <c r="C54" s="10">
        <v>25</v>
      </c>
      <c r="D54" s="10">
        <v>18</v>
      </c>
    </row>
  </sheetData>
  <sortState xmlns:xlrd2="http://schemas.microsoft.com/office/spreadsheetml/2017/richdata2" ref="B5:S21">
    <sortCondition descending="1" ref="S5:S21"/>
  </sortState>
  <mergeCells count="16">
    <mergeCell ref="O2:P2"/>
    <mergeCell ref="Q2:R2"/>
    <mergeCell ref="C3:D3"/>
    <mergeCell ref="E3:F3"/>
    <mergeCell ref="G3:H3"/>
    <mergeCell ref="I3:J3"/>
    <mergeCell ref="K3:L3"/>
    <mergeCell ref="M3:N3"/>
    <mergeCell ref="O3:P3"/>
    <mergeCell ref="Q3:R3"/>
    <mergeCell ref="C2:D2"/>
    <mergeCell ref="E2:F2"/>
    <mergeCell ref="G2:H2"/>
    <mergeCell ref="I2:J2"/>
    <mergeCell ref="K2:L2"/>
    <mergeCell ref="M2:N2"/>
  </mergeCells>
  <pageMargins left="0.7" right="0.7" top="0.75" bottom="0.75" header="0.3" footer="0.3"/>
  <pageSetup scale="7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40"/>
  <sheetViews>
    <sheetView zoomScaleNormal="100" workbookViewId="0">
      <selection sqref="A1:P26"/>
    </sheetView>
  </sheetViews>
  <sheetFormatPr defaultColWidth="9.109375" defaultRowHeight="15.6" x14ac:dyDescent="0.3"/>
  <cols>
    <col min="1" max="1" width="9.109375" style="10"/>
    <col min="2" max="2" width="14.109375" style="10" customWidth="1"/>
    <col min="3" max="3" width="20.77734375" style="10" customWidth="1"/>
    <col min="4" max="4" width="5.88671875" style="10" customWidth="1"/>
    <col min="5" max="6" width="9.109375" style="10"/>
    <col min="7" max="7" width="11.33203125" style="10" customWidth="1"/>
    <col min="8" max="12" width="9.109375" style="10"/>
    <col min="13" max="13" width="9.109375" style="16"/>
    <col min="14" max="14" width="5.6640625" style="10" customWidth="1"/>
    <col min="15" max="15" width="10.6640625" style="10" customWidth="1"/>
    <col min="16" max="16" width="10" style="10" customWidth="1"/>
    <col min="17" max="16384" width="9.109375" style="10"/>
  </cols>
  <sheetData>
    <row r="1" spans="1:17" s="15" customFormat="1" ht="21" x14ac:dyDescent="0.4">
      <c r="A1" s="130" t="s">
        <v>16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</row>
    <row r="2" spans="1:17" s="15" customFormat="1" ht="21" x14ac:dyDescent="0.4">
      <c r="A2" s="130" t="s">
        <v>96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</row>
    <row r="3" spans="1:17" ht="16.2" thickBot="1" x14ac:dyDescent="0.3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N3" s="16"/>
    </row>
    <row r="4" spans="1:17" ht="18.600000000000001" thickBot="1" x14ac:dyDescent="0.4">
      <c r="A4" s="105" t="s">
        <v>17</v>
      </c>
      <c r="B4" s="131">
        <v>45745</v>
      </c>
      <c r="C4" s="132"/>
      <c r="D4" s="106"/>
      <c r="E4" s="106"/>
      <c r="F4" s="106"/>
      <c r="G4" s="127" t="s">
        <v>18</v>
      </c>
      <c r="H4" s="129"/>
      <c r="I4" s="107">
        <v>0.26041666666666669</v>
      </c>
      <c r="J4" s="106"/>
      <c r="K4" s="106"/>
      <c r="L4" s="127" t="s">
        <v>19</v>
      </c>
      <c r="M4" s="129"/>
      <c r="N4" s="108">
        <v>0.27083333333333331</v>
      </c>
      <c r="O4" s="133" t="s">
        <v>20</v>
      </c>
      <c r="P4" s="134"/>
    </row>
    <row r="5" spans="1:17" ht="18.600000000000001" thickBot="1" x14ac:dyDescent="0.4">
      <c r="A5" s="109"/>
      <c r="B5" s="110"/>
      <c r="C5" s="110"/>
      <c r="D5" s="106"/>
      <c r="E5" s="111"/>
      <c r="F5" s="111"/>
      <c r="G5" s="106"/>
      <c r="H5" s="112"/>
      <c r="I5" s="112"/>
      <c r="J5" s="106"/>
      <c r="K5" s="111"/>
      <c r="L5" s="111"/>
      <c r="M5" s="67"/>
      <c r="N5" s="106"/>
      <c r="O5" s="106"/>
      <c r="P5" s="106"/>
    </row>
    <row r="6" spans="1:17" ht="18.600000000000001" thickBot="1" x14ac:dyDescent="0.4">
      <c r="A6" s="125" t="s">
        <v>21</v>
      </c>
      <c r="B6" s="126"/>
      <c r="C6" s="113"/>
      <c r="D6" s="106"/>
      <c r="E6" s="127" t="s">
        <v>22</v>
      </c>
      <c r="F6" s="128"/>
      <c r="G6" s="114"/>
      <c r="H6" s="112"/>
      <c r="I6" s="127" t="s">
        <v>23</v>
      </c>
      <c r="J6" s="128"/>
      <c r="K6" s="117">
        <v>0.29166666666666669</v>
      </c>
      <c r="L6" s="111"/>
      <c r="M6" s="67"/>
      <c r="N6" s="127" t="s">
        <v>24</v>
      </c>
      <c r="O6" s="129"/>
      <c r="P6" s="107">
        <v>0.14583333333333334</v>
      </c>
    </row>
    <row r="8" spans="1:17" s="28" customFormat="1" ht="62.4" x14ac:dyDescent="0.3">
      <c r="A8" s="27" t="s">
        <v>25</v>
      </c>
      <c r="B8" s="27" t="s">
        <v>63</v>
      </c>
      <c r="C8" s="27" t="s">
        <v>4</v>
      </c>
      <c r="D8" s="27" t="s">
        <v>27</v>
      </c>
      <c r="E8" s="27" t="s">
        <v>28</v>
      </c>
      <c r="F8" s="27" t="s">
        <v>29</v>
      </c>
      <c r="G8" s="27" t="s">
        <v>30</v>
      </c>
      <c r="H8" s="27" t="s">
        <v>31</v>
      </c>
      <c r="I8" s="27" t="s">
        <v>32</v>
      </c>
      <c r="J8" s="27" t="s">
        <v>33</v>
      </c>
      <c r="K8" s="27" t="s">
        <v>34</v>
      </c>
      <c r="L8" s="27" t="s">
        <v>35</v>
      </c>
      <c r="M8" s="27" t="s">
        <v>36</v>
      </c>
      <c r="N8" s="27" t="s">
        <v>2</v>
      </c>
      <c r="O8" s="27" t="s">
        <v>37</v>
      </c>
      <c r="P8" s="27" t="s">
        <v>2</v>
      </c>
      <c r="Q8" s="28" t="s">
        <v>68</v>
      </c>
    </row>
    <row r="9" spans="1:17" ht="25.05" customHeight="1" x14ac:dyDescent="0.3">
      <c r="A9" s="93"/>
      <c r="B9" s="93"/>
      <c r="C9" s="94"/>
      <c r="D9" s="163"/>
      <c r="E9" s="95"/>
      <c r="F9" s="94"/>
      <c r="G9" s="95"/>
      <c r="H9" s="94"/>
      <c r="I9" s="95"/>
      <c r="J9" s="94"/>
      <c r="K9" s="95"/>
      <c r="L9" s="95"/>
      <c r="M9" s="93"/>
      <c r="N9" s="94"/>
      <c r="O9" s="96"/>
      <c r="P9" s="96"/>
      <c r="Q9" s="97"/>
    </row>
    <row r="10" spans="1:17" ht="25.05" customHeight="1" x14ac:dyDescent="0.3">
      <c r="A10" s="93">
        <v>6</v>
      </c>
      <c r="B10" s="93"/>
      <c r="C10" s="94" t="s">
        <v>76</v>
      </c>
      <c r="D10" s="92" t="s">
        <v>11</v>
      </c>
      <c r="E10" s="95"/>
      <c r="F10" s="94">
        <v>5</v>
      </c>
      <c r="G10" s="95">
        <v>12.62</v>
      </c>
      <c r="H10" s="94"/>
      <c r="I10" s="95">
        <f>IF(F10="","",H10*-0.25)</f>
        <v>0</v>
      </c>
      <c r="J10" s="94"/>
      <c r="K10" s="95">
        <f>IF(F10="","",J10*-1)</f>
        <v>0</v>
      </c>
      <c r="L10" s="95">
        <f>IF(D10="","",(IF(F10="","",(IF(F10=0,0,G10+I10+K10)))))</f>
        <v>12.62</v>
      </c>
      <c r="M10" s="118">
        <v>1</v>
      </c>
      <c r="N10" s="94"/>
      <c r="O10" s="96">
        <f>IF(M10=1,$G$35,(IF(M10=2,$G$36,(IF(M10=3,$G$37,"")))))</f>
        <v>117</v>
      </c>
      <c r="P10" s="96" t="str">
        <f>IF(N10="BF",$G$38,"")</f>
        <v/>
      </c>
      <c r="Q10" s="97"/>
    </row>
    <row r="11" spans="1:17" ht="25.05" customHeight="1" x14ac:dyDescent="0.3">
      <c r="A11" s="93">
        <v>7</v>
      </c>
      <c r="B11" s="93"/>
      <c r="C11" s="94" t="s">
        <v>12</v>
      </c>
      <c r="D11" s="92" t="s">
        <v>11</v>
      </c>
      <c r="E11" s="95"/>
      <c r="F11" s="94">
        <v>5</v>
      </c>
      <c r="G11" s="95">
        <v>10.77</v>
      </c>
      <c r="H11" s="94"/>
      <c r="I11" s="95">
        <f>IF(F11="","",H11*-0.25)</f>
        <v>0</v>
      </c>
      <c r="J11" s="94"/>
      <c r="K11" s="95">
        <f>IF(F11="","",J11*-1)</f>
        <v>0</v>
      </c>
      <c r="L11" s="95">
        <f>IF(D11="","",(IF(F11="","",(IF(F11=0,0,G11+I11+K11)))))</f>
        <v>10.77</v>
      </c>
      <c r="M11" s="118">
        <v>2</v>
      </c>
      <c r="N11" s="94"/>
      <c r="O11" s="96">
        <f>IF(M11=1,$G$35,(IF(M11=2,$G$36,(IF(M11=3,$G$37,"")))))</f>
        <v>78</v>
      </c>
      <c r="P11" s="96" t="str">
        <f>IF(N11="BF",$G$38,"")</f>
        <v/>
      </c>
      <c r="Q11" s="97"/>
    </row>
    <row r="12" spans="1:17" ht="25.05" customHeight="1" x14ac:dyDescent="0.3">
      <c r="A12" s="98">
        <v>8</v>
      </c>
      <c r="B12" s="93"/>
      <c r="C12" s="94" t="s">
        <v>9</v>
      </c>
      <c r="D12" s="92" t="s">
        <v>11</v>
      </c>
      <c r="E12" s="95">
        <v>2.77</v>
      </c>
      <c r="F12" s="94">
        <v>5</v>
      </c>
      <c r="G12" s="95">
        <v>10.14</v>
      </c>
      <c r="H12" s="94"/>
      <c r="I12" s="95">
        <f>IF(F12="","",H12*-0.25)</f>
        <v>0</v>
      </c>
      <c r="J12" s="94"/>
      <c r="K12" s="95">
        <f>IF(F12="","",J12*-1)</f>
        <v>0</v>
      </c>
      <c r="L12" s="95">
        <f>IF(D12="","",(IF(F12="","",(IF(F12=0,0,G12+I12+K12)))))</f>
        <v>10.14</v>
      </c>
      <c r="M12" s="118">
        <v>3</v>
      </c>
      <c r="N12" s="94"/>
      <c r="O12" s="96">
        <f>IF(M12=1,$G$35,(IF(M12=2,$G$36,(IF(M12=3,$G$37,"")))))</f>
        <v>52</v>
      </c>
      <c r="P12" s="96" t="str">
        <f>IF(N12="BF",$G$38,"")</f>
        <v/>
      </c>
      <c r="Q12" s="97"/>
    </row>
    <row r="13" spans="1:17" ht="25.05" customHeight="1" x14ac:dyDescent="0.3">
      <c r="A13" s="93">
        <v>4</v>
      </c>
      <c r="B13" s="93"/>
      <c r="C13" s="94" t="s">
        <v>15</v>
      </c>
      <c r="D13" s="93" t="s">
        <v>81</v>
      </c>
      <c r="E13" s="95">
        <v>3.6</v>
      </c>
      <c r="F13" s="94">
        <v>5</v>
      </c>
      <c r="G13" s="95">
        <v>9.57</v>
      </c>
      <c r="H13" s="94"/>
      <c r="I13" s="95">
        <f>IF(F13="","",H13*-0.25)</f>
        <v>0</v>
      </c>
      <c r="J13" s="94"/>
      <c r="K13" s="95">
        <f>IF(F13="","",J13*-1)</f>
        <v>0</v>
      </c>
      <c r="L13" s="95">
        <f>IF(D13="","",(IF(F13="","",(IF(F13=0,0,G13+I13+K13)))))</f>
        <v>9.57</v>
      </c>
      <c r="M13" s="118">
        <v>4</v>
      </c>
      <c r="N13" s="94"/>
      <c r="O13" s="96" t="str">
        <f>IF(M13=1,$G$35,(IF(M13=2,$G$36,(IF(M13=3,$G$37,"")))))</f>
        <v/>
      </c>
      <c r="P13" s="96" t="str">
        <f>IF(N13="BF",$G$38,"")</f>
        <v/>
      </c>
      <c r="Q13" s="97"/>
    </row>
    <row r="14" spans="1:17" ht="25.05" customHeight="1" x14ac:dyDescent="0.3">
      <c r="A14" s="93">
        <v>5</v>
      </c>
      <c r="B14" s="93"/>
      <c r="C14" s="94" t="s">
        <v>7</v>
      </c>
      <c r="D14" s="93" t="s">
        <v>81</v>
      </c>
      <c r="E14" s="95">
        <v>3.47</v>
      </c>
      <c r="F14" s="94">
        <v>5</v>
      </c>
      <c r="G14" s="95">
        <v>9.44</v>
      </c>
      <c r="H14" s="94"/>
      <c r="I14" s="95">
        <f>IF(F14="","",H14*-0.25)</f>
        <v>0</v>
      </c>
      <c r="J14" s="94"/>
      <c r="K14" s="95">
        <f>IF(F14="","",J14*-1)</f>
        <v>0</v>
      </c>
      <c r="L14" s="95">
        <f>IF(D14="","",(IF(F14="","",(IF(F14=0,0,G14+I14+K14)))))</f>
        <v>9.44</v>
      </c>
      <c r="M14" s="118">
        <v>5</v>
      </c>
      <c r="N14" s="94"/>
      <c r="O14" s="96" t="str">
        <f>IF(M14=1,$G$35,(IF(M14=2,$G$36,(IF(M14=3,$G$37,"")))))</f>
        <v/>
      </c>
      <c r="P14" s="96" t="str">
        <f>IF(N14="BF",$G$38,"")</f>
        <v/>
      </c>
      <c r="Q14" s="97"/>
    </row>
    <row r="15" spans="1:17" ht="25.05" customHeight="1" x14ac:dyDescent="0.3">
      <c r="A15" s="93">
        <v>9</v>
      </c>
      <c r="B15" s="93"/>
      <c r="C15" s="94" t="s">
        <v>116</v>
      </c>
      <c r="D15" s="93" t="s">
        <v>81</v>
      </c>
      <c r="E15" s="95">
        <v>4.1399999999999997</v>
      </c>
      <c r="F15" s="94">
        <v>4</v>
      </c>
      <c r="G15" s="95">
        <v>9.08</v>
      </c>
      <c r="H15" s="94"/>
      <c r="I15" s="95">
        <f>IF(F15="","",H15*-0.25)</f>
        <v>0</v>
      </c>
      <c r="J15" s="94"/>
      <c r="K15" s="95">
        <f>IF(F15="","",J15*-1)</f>
        <v>0</v>
      </c>
      <c r="L15" s="95">
        <f>IF(D15="","",(IF(F15="","",(IF(F15=0,0,G15+I15+K15)))))</f>
        <v>9.08</v>
      </c>
      <c r="M15" s="118">
        <v>6</v>
      </c>
      <c r="N15" s="94" t="s">
        <v>38</v>
      </c>
      <c r="O15" s="96" t="str">
        <f>IF(M15=1,$G$35,(IF(M15=2,$G$36,(IF(M15=3,$G$37,"")))))</f>
        <v/>
      </c>
      <c r="P15" s="96">
        <f>IF(N15="BF",$G$38,"")</f>
        <v>65</v>
      </c>
      <c r="Q15" s="97"/>
    </row>
    <row r="16" spans="1:17" ht="25.05" customHeight="1" x14ac:dyDescent="0.3">
      <c r="A16" s="93">
        <v>3</v>
      </c>
      <c r="B16" s="93"/>
      <c r="C16" s="94" t="s">
        <v>61</v>
      </c>
      <c r="D16" s="93" t="s">
        <v>81</v>
      </c>
      <c r="E16" s="95">
        <v>2.35</v>
      </c>
      <c r="F16" s="94">
        <v>5</v>
      </c>
      <c r="G16" s="95">
        <v>8.02</v>
      </c>
      <c r="H16" s="94"/>
      <c r="I16" s="95">
        <f>IF(F16="","",H16*-0.25)</f>
        <v>0</v>
      </c>
      <c r="J16" s="94"/>
      <c r="K16" s="95">
        <f>IF(F16="","",J16*-1)</f>
        <v>0</v>
      </c>
      <c r="L16" s="95">
        <f>IF(D16="","",(IF(F16="","",(IF(F16=0,0,G16+I16+K16)))))</f>
        <v>8.02</v>
      </c>
      <c r="M16" s="118">
        <v>7</v>
      </c>
      <c r="N16" s="94"/>
      <c r="O16" s="96" t="str">
        <f>IF(M16=1,$G$35,(IF(M16=2,$G$36,(IF(M16=3,$G$37,"")))))</f>
        <v/>
      </c>
      <c r="P16" s="96" t="str">
        <f>IF(N16="BF",$G$38,"")</f>
        <v/>
      </c>
      <c r="Q16" s="97"/>
    </row>
    <row r="17" spans="1:17" ht="25.05" customHeight="1" x14ac:dyDescent="0.3">
      <c r="A17" s="93">
        <v>10</v>
      </c>
      <c r="B17" s="93"/>
      <c r="C17" s="94" t="s">
        <v>72</v>
      </c>
      <c r="D17" s="93" t="s">
        <v>81</v>
      </c>
      <c r="E17" s="95"/>
      <c r="F17" s="94">
        <v>5</v>
      </c>
      <c r="G17" s="95">
        <v>7.7</v>
      </c>
      <c r="H17" s="94"/>
      <c r="I17" s="95">
        <f>IF(F17="","",H17*-0.25)</f>
        <v>0</v>
      </c>
      <c r="J17" s="94"/>
      <c r="K17" s="95">
        <f>IF(F17="","",J17*-1)</f>
        <v>0</v>
      </c>
      <c r="L17" s="95">
        <f>IF(D17="","",(IF(F17="","",(IF(F17=0,0,G17+I17+K17)))))</f>
        <v>7.7</v>
      </c>
      <c r="M17" s="118">
        <v>8</v>
      </c>
      <c r="N17" s="94"/>
      <c r="O17" s="96" t="str">
        <f>IF(M17=1,$G$35,(IF(M17=2,$G$36,(IF(M17=3,$G$37,"")))))</f>
        <v/>
      </c>
      <c r="P17" s="96" t="str">
        <f>IF(N17="BF",$G$38,"")</f>
        <v/>
      </c>
      <c r="Q17" s="97"/>
    </row>
    <row r="18" spans="1:17" ht="25.05" customHeight="1" x14ac:dyDescent="0.3">
      <c r="A18" s="93">
        <v>2</v>
      </c>
      <c r="B18" s="99"/>
      <c r="C18" s="94" t="s">
        <v>113</v>
      </c>
      <c r="D18" s="92" t="s">
        <v>11</v>
      </c>
      <c r="E18" s="95"/>
      <c r="F18" s="94">
        <v>1</v>
      </c>
      <c r="G18" s="95">
        <v>1.28</v>
      </c>
      <c r="H18" s="94"/>
      <c r="I18" s="95">
        <f>IF(F18="","",H18*-0.25)</f>
        <v>0</v>
      </c>
      <c r="J18" s="94"/>
      <c r="K18" s="95">
        <f>IF(F18="","",J18*-1)</f>
        <v>0</v>
      </c>
      <c r="L18" s="95">
        <f>IF(D18="","",(IF(F18="","",(IF(F18=0,0,G18+I18+K18)))))</f>
        <v>1.28</v>
      </c>
      <c r="M18" s="118">
        <v>9</v>
      </c>
      <c r="N18" s="94"/>
      <c r="O18" s="96" t="str">
        <f>IF(M18=1,$G$35,(IF(M18=2,$G$36,(IF(M18=3,$G$37,"")))))</f>
        <v/>
      </c>
      <c r="P18" s="96" t="str">
        <f>IF(N18="BF",$G$38,"")</f>
        <v/>
      </c>
      <c r="Q18" s="97"/>
    </row>
    <row r="19" spans="1:17" ht="25.05" customHeight="1" x14ac:dyDescent="0.3">
      <c r="A19" s="93"/>
      <c r="B19" s="93" t="s">
        <v>115</v>
      </c>
      <c r="C19" s="94" t="s">
        <v>50</v>
      </c>
      <c r="D19" s="93" t="s">
        <v>81</v>
      </c>
      <c r="E19" s="95"/>
      <c r="F19" s="94">
        <v>0</v>
      </c>
      <c r="G19" s="95">
        <v>0</v>
      </c>
      <c r="H19" s="94"/>
      <c r="I19" s="95">
        <f>IF(F19="","",H19*-0.25)</f>
        <v>0</v>
      </c>
      <c r="J19" s="94"/>
      <c r="K19" s="95">
        <f>IF(F19="","",J19*-1)</f>
        <v>0</v>
      </c>
      <c r="L19" s="95">
        <f>IF(D19="","",(IF(F19="","",(IF(F19=0,0,G19+I19+K19)))))</f>
        <v>0</v>
      </c>
      <c r="M19" s="118">
        <v>10</v>
      </c>
      <c r="N19" s="94"/>
      <c r="O19" s="96" t="str">
        <f>IF(M19=1,$G$35,(IF(M19=2,$G$36,(IF(M19=3,$G$37,"")))))</f>
        <v/>
      </c>
      <c r="P19" s="96" t="str">
        <f>IF(N19="BF",$G$38,"")</f>
        <v/>
      </c>
      <c r="Q19" s="97"/>
    </row>
    <row r="20" spans="1:17" ht="25.05" customHeight="1" x14ac:dyDescent="0.3">
      <c r="A20" s="93"/>
      <c r="B20" s="93" t="s">
        <v>47</v>
      </c>
      <c r="C20" s="94" t="s">
        <v>8</v>
      </c>
      <c r="D20" s="93" t="s">
        <v>81</v>
      </c>
      <c r="E20" s="95"/>
      <c r="F20" s="94"/>
      <c r="G20" s="95"/>
      <c r="H20" s="94"/>
      <c r="I20" s="95" t="str">
        <f>IF(F20="","",H20*-0.25)</f>
        <v/>
      </c>
      <c r="J20" s="94"/>
      <c r="K20" s="95" t="str">
        <f>IF(F20="","",J20*-1)</f>
        <v/>
      </c>
      <c r="L20" s="95" t="str">
        <f>IF(D20="","",(IF(F20="","",(IF(F20=0,0,G20+I20+K20)))))</f>
        <v/>
      </c>
      <c r="M20" s="93" t="s">
        <v>81</v>
      </c>
      <c r="N20" s="94"/>
      <c r="O20" s="96" t="str">
        <f>IF(M20=1,$G$35,(IF(M20=2,$G$36,(IF(M20=3,$G$37,"")))))</f>
        <v/>
      </c>
      <c r="P20" s="96" t="str">
        <f>IF(N20="BF",$G$38,"")</f>
        <v/>
      </c>
      <c r="Q20" s="97"/>
    </row>
    <row r="21" spans="1:17" ht="25.05" customHeight="1" x14ac:dyDescent="0.3">
      <c r="A21" s="93"/>
      <c r="B21" s="93" t="s">
        <v>47</v>
      </c>
      <c r="C21" s="94" t="s">
        <v>51</v>
      </c>
      <c r="D21" s="92" t="s">
        <v>11</v>
      </c>
      <c r="E21" s="95"/>
      <c r="F21" s="94"/>
      <c r="G21" s="95"/>
      <c r="H21" s="94"/>
      <c r="I21" s="95" t="str">
        <f>IF(F21="","",H21*-0.25)</f>
        <v/>
      </c>
      <c r="J21" s="94"/>
      <c r="K21" s="95" t="str">
        <f>IF(F21="","",J21*-1)</f>
        <v/>
      </c>
      <c r="L21" s="95" t="str">
        <f>IF(D21="","",(IF(F21="","",(IF(F21=0,0,G21+I21+K21)))))</f>
        <v/>
      </c>
      <c r="M21" s="93" t="s">
        <v>81</v>
      </c>
      <c r="N21" s="94"/>
      <c r="O21" s="96" t="str">
        <f>IF(M21=1,$G$35,(IF(M21=2,$G$36,(IF(M21=3,$G$37,"")))))</f>
        <v/>
      </c>
      <c r="P21" s="96" t="str">
        <f>IF(N21="BF",$G$38,"")</f>
        <v/>
      </c>
      <c r="Q21" s="100"/>
    </row>
    <row r="22" spans="1:17" ht="25.05" customHeight="1" x14ac:dyDescent="0.3">
      <c r="A22" s="93"/>
      <c r="B22" s="93"/>
      <c r="C22" s="94" t="s">
        <v>13</v>
      </c>
      <c r="D22" s="93"/>
      <c r="E22" s="95"/>
      <c r="F22" s="94"/>
      <c r="G22" s="95"/>
      <c r="H22" s="94"/>
      <c r="I22" s="95" t="str">
        <f>IF(F22="","",H22*-0.25)</f>
        <v/>
      </c>
      <c r="J22" s="94"/>
      <c r="K22" s="95" t="str">
        <f>IF(F22="","",J22*-1)</f>
        <v/>
      </c>
      <c r="L22" s="95" t="str">
        <f>IF(D22="","",(IF(F22="","",(IF(F22=0,0,G22+I22+K22)))))</f>
        <v/>
      </c>
      <c r="M22" s="93"/>
      <c r="N22" s="94"/>
      <c r="O22" s="96" t="str">
        <f>IF(M22=1,$G$35,(IF(M22=2,$G$36,(IF(M22=3,$G$37,"")))))</f>
        <v/>
      </c>
      <c r="P22" s="96" t="str">
        <f>IF(N22="BF",$G$38,"")</f>
        <v/>
      </c>
      <c r="Q22" s="97"/>
    </row>
    <row r="23" spans="1:17" ht="25.05" customHeight="1" x14ac:dyDescent="0.3">
      <c r="A23" s="93"/>
      <c r="B23" s="93"/>
      <c r="C23" s="94" t="s">
        <v>112</v>
      </c>
      <c r="D23" s="93"/>
      <c r="E23" s="95"/>
      <c r="F23" s="94"/>
      <c r="G23" s="95"/>
      <c r="H23" s="94"/>
      <c r="I23" s="95" t="str">
        <f>IF(F23="","",H23*-0.25)</f>
        <v/>
      </c>
      <c r="J23" s="94"/>
      <c r="K23" s="95" t="str">
        <f>IF(F23="","",J23*-1)</f>
        <v/>
      </c>
      <c r="L23" s="95" t="str">
        <f>IF(D23="","",(IF(F23="","",(IF(F23=0,0,G23+I23+K23)))))</f>
        <v/>
      </c>
      <c r="M23" s="93"/>
      <c r="N23" s="94"/>
      <c r="O23" s="96" t="str">
        <f>IF(M23=1,$G$35,(IF(M23=2,$G$36,(IF(M23=3,$G$37,"")))))</f>
        <v/>
      </c>
      <c r="P23" s="96" t="str">
        <f>IF(N23="BF",$G$38,"")</f>
        <v/>
      </c>
      <c r="Q23" s="97"/>
    </row>
    <row r="24" spans="1:17" ht="25.05" customHeight="1" x14ac:dyDescent="0.3">
      <c r="A24" s="93"/>
      <c r="B24" s="93"/>
      <c r="C24" s="94" t="s">
        <v>14</v>
      </c>
      <c r="D24" s="93"/>
      <c r="E24" s="95"/>
      <c r="F24" s="94"/>
      <c r="G24" s="95"/>
      <c r="H24" s="94"/>
      <c r="I24" s="95" t="str">
        <f>IF(F24="","",H24*-0.25)</f>
        <v/>
      </c>
      <c r="J24" s="94"/>
      <c r="K24" s="95" t="str">
        <f>IF(F24="","",J24*-1)</f>
        <v/>
      </c>
      <c r="L24" s="95" t="str">
        <f>IF(D24="","",(IF(F24="","",(IF(F24=0,0,G24+I24+K24)))))</f>
        <v/>
      </c>
      <c r="M24" s="93"/>
      <c r="N24" s="94"/>
      <c r="O24" s="96" t="str">
        <f>IF(M24=1,$G$35,(IF(M24=2,$G$36,(IF(M24=3,$G$37,"")))))</f>
        <v/>
      </c>
      <c r="P24" s="96" t="str">
        <f>IF(N24="BF",$G$38,"")</f>
        <v/>
      </c>
      <c r="Q24" s="97"/>
    </row>
    <row r="25" spans="1:17" ht="25.05" customHeight="1" x14ac:dyDescent="0.3">
      <c r="A25" s="93"/>
      <c r="B25" s="93"/>
      <c r="C25" s="94" t="s">
        <v>114</v>
      </c>
      <c r="D25" s="93"/>
      <c r="E25" s="95"/>
      <c r="F25" s="94"/>
      <c r="G25" s="95"/>
      <c r="H25" s="94"/>
      <c r="I25" s="95" t="str">
        <f>IF(F25="","",H25*-0.25)</f>
        <v/>
      </c>
      <c r="J25" s="94"/>
      <c r="K25" s="95" t="str">
        <f>IF(F25="","",J25*-1)</f>
        <v/>
      </c>
      <c r="L25" s="95" t="str">
        <f>IF(D25="","",(IF(F25="","",(IF(F25=0,0,G25+I25+K25)))))</f>
        <v/>
      </c>
      <c r="M25" s="93"/>
      <c r="N25" s="94"/>
      <c r="O25" s="96" t="str">
        <f>IF(M25=1,$G$35,(IF(M25=2,$G$36,(IF(M25=3,$G$37,"")))))</f>
        <v/>
      </c>
      <c r="P25" s="96" t="str">
        <f>IF(N25="BF",$G$38,"")</f>
        <v/>
      </c>
      <c r="Q25" s="97"/>
    </row>
    <row r="26" spans="1:17" ht="25.05" customHeight="1" x14ac:dyDescent="0.35">
      <c r="A26" s="101"/>
      <c r="B26" s="93"/>
      <c r="C26" s="94" t="s">
        <v>73</v>
      </c>
      <c r="D26" s="163" t="s">
        <v>81</v>
      </c>
      <c r="E26" s="95"/>
      <c r="F26" s="94"/>
      <c r="G26" s="95"/>
      <c r="H26" s="94"/>
      <c r="I26" s="95" t="str">
        <f>IF(F26="","",H26*-0.25)</f>
        <v/>
      </c>
      <c r="J26" s="94"/>
      <c r="K26" s="95" t="str">
        <f>IF(F26="","",J26*-1)</f>
        <v/>
      </c>
      <c r="L26" s="95" t="str">
        <f>IF(D26="","",(IF(F26="","",(IF(F26=0,0,G26+I26+K26)))))</f>
        <v/>
      </c>
      <c r="M26" s="93"/>
      <c r="N26" s="94"/>
      <c r="O26" s="96" t="str">
        <f>IF(M26=1,$G$35,(IF(M26=2,$G$36,(IF(M26=3,$G$37,"")))))</f>
        <v/>
      </c>
      <c r="P26" s="96" t="str">
        <f>IF(N26="BF",$G$38,"")</f>
        <v/>
      </c>
      <c r="Q26" s="67"/>
    </row>
    <row r="27" spans="1:17" ht="25.05" customHeight="1" x14ac:dyDescent="0.35">
      <c r="A27" s="101"/>
      <c r="B27" s="101"/>
      <c r="C27" s="102"/>
      <c r="D27" s="93"/>
      <c r="E27" s="103"/>
      <c r="F27" s="102"/>
      <c r="G27" s="103"/>
      <c r="H27" s="102"/>
      <c r="I27" s="103" t="str">
        <f t="shared" ref="I9:I31" si="0">IF(F27="","",H27*-0.25)</f>
        <v/>
      </c>
      <c r="J27" s="102"/>
      <c r="K27" s="103" t="str">
        <f t="shared" ref="K9:K31" si="1">IF(F27="","",J27*-1)</f>
        <v/>
      </c>
      <c r="L27" s="103" t="str">
        <f t="shared" ref="L9:L31" si="2">IF(D27="","",(IF(F27="","",(IF(F27=0,0,G27+I27+K27)))))</f>
        <v/>
      </c>
      <c r="M27" s="101"/>
      <c r="N27" s="102"/>
      <c r="O27" s="104" t="str">
        <f t="shared" ref="O9:O31" si="3">IF(M27=1,$G$35,(IF(M27=2,$G$36,(IF(M27=3,$G$37,"")))))</f>
        <v/>
      </c>
      <c r="P27" s="104" t="str">
        <f t="shared" ref="P9:P31" si="4">IF(N27="BF",$G$38,"")</f>
        <v/>
      </c>
      <c r="Q27" s="67"/>
    </row>
    <row r="28" spans="1:17" x14ac:dyDescent="0.3">
      <c r="A28" s="29"/>
      <c r="B28" s="29"/>
      <c r="C28" s="5"/>
      <c r="D28" s="30"/>
      <c r="E28" s="31"/>
      <c r="F28" s="5"/>
      <c r="G28" s="31"/>
      <c r="H28" s="5"/>
      <c r="I28" s="31" t="str">
        <f t="shared" si="0"/>
        <v/>
      </c>
      <c r="J28" s="5"/>
      <c r="K28" s="31" t="str">
        <f t="shared" si="1"/>
        <v/>
      </c>
      <c r="L28" s="31" t="str">
        <f t="shared" si="2"/>
        <v/>
      </c>
      <c r="M28" s="29"/>
      <c r="N28" s="5"/>
      <c r="O28" s="32" t="str">
        <f t="shared" si="3"/>
        <v/>
      </c>
      <c r="P28" s="32" t="str">
        <f t="shared" si="4"/>
        <v/>
      </c>
      <c r="Q28" s="16"/>
    </row>
    <row r="29" spans="1:17" x14ac:dyDescent="0.3">
      <c r="A29" s="29"/>
      <c r="B29" s="29"/>
      <c r="C29" s="5"/>
      <c r="D29" s="30"/>
      <c r="E29" s="31"/>
      <c r="F29" s="5"/>
      <c r="G29" s="31"/>
      <c r="H29" s="5"/>
      <c r="I29" s="31" t="str">
        <f t="shared" si="0"/>
        <v/>
      </c>
      <c r="J29" s="5"/>
      <c r="K29" s="31" t="str">
        <f t="shared" si="1"/>
        <v/>
      </c>
      <c r="L29" s="31" t="str">
        <f t="shared" si="2"/>
        <v/>
      </c>
      <c r="M29" s="29"/>
      <c r="N29" s="5"/>
      <c r="O29" s="32" t="str">
        <f t="shared" si="3"/>
        <v/>
      </c>
      <c r="P29" s="32" t="str">
        <f t="shared" si="4"/>
        <v/>
      </c>
    </row>
    <row r="30" spans="1:17" x14ac:dyDescent="0.3">
      <c r="A30" s="29"/>
      <c r="B30" s="29"/>
      <c r="C30" s="5"/>
      <c r="D30" s="30"/>
      <c r="E30" s="31"/>
      <c r="F30" s="5"/>
      <c r="G30" s="31"/>
      <c r="H30" s="5"/>
      <c r="I30" s="31" t="str">
        <f t="shared" si="0"/>
        <v/>
      </c>
      <c r="J30" s="5"/>
      <c r="K30" s="31" t="str">
        <f t="shared" si="1"/>
        <v/>
      </c>
      <c r="L30" s="31" t="str">
        <f t="shared" si="2"/>
        <v/>
      </c>
      <c r="M30" s="29"/>
      <c r="N30" s="5"/>
      <c r="O30" s="32" t="str">
        <f t="shared" si="3"/>
        <v/>
      </c>
      <c r="P30" s="32" t="str">
        <f t="shared" si="4"/>
        <v/>
      </c>
    </row>
    <row r="31" spans="1:17" x14ac:dyDescent="0.3">
      <c r="A31" s="29"/>
      <c r="B31" s="29"/>
      <c r="C31" s="5"/>
      <c r="D31" s="30"/>
      <c r="E31" s="31"/>
      <c r="F31" s="5"/>
      <c r="G31" s="31"/>
      <c r="H31" s="5"/>
      <c r="I31" s="31" t="str">
        <f t="shared" si="0"/>
        <v/>
      </c>
      <c r="J31" s="5"/>
      <c r="K31" s="31" t="str">
        <f t="shared" si="1"/>
        <v/>
      </c>
      <c r="L31" s="31" t="str">
        <f t="shared" si="2"/>
        <v/>
      </c>
      <c r="M31" s="29"/>
      <c r="N31" s="5"/>
      <c r="O31" s="32" t="str">
        <f t="shared" si="3"/>
        <v/>
      </c>
      <c r="P31" s="32" t="str">
        <f t="shared" si="4"/>
        <v/>
      </c>
    </row>
    <row r="32" spans="1:17" x14ac:dyDescent="0.3">
      <c r="D32" s="33"/>
      <c r="G32" s="10" t="s">
        <v>39</v>
      </c>
    </row>
    <row r="33" spans="3:10" x14ac:dyDescent="0.3">
      <c r="C33" s="10" t="s">
        <v>40</v>
      </c>
      <c r="D33" s="10">
        <f>COUNTIF(D9:D26,"P")</f>
        <v>13</v>
      </c>
      <c r="E33" s="10" t="s">
        <v>65</v>
      </c>
      <c r="G33" s="34">
        <f>D33*30</f>
        <v>390</v>
      </c>
    </row>
    <row r="35" spans="3:10" x14ac:dyDescent="0.3">
      <c r="C35" s="10" t="s">
        <v>42</v>
      </c>
      <c r="E35" s="34">
        <v>9</v>
      </c>
      <c r="G35" s="34">
        <f>$D$33*E35</f>
        <v>117</v>
      </c>
    </row>
    <row r="36" spans="3:10" x14ac:dyDescent="0.3">
      <c r="C36" s="10" t="s">
        <v>43</v>
      </c>
      <c r="E36" s="34">
        <v>6</v>
      </c>
      <c r="G36" s="34">
        <f>$D$33*E36</f>
        <v>78</v>
      </c>
    </row>
    <row r="37" spans="3:10" x14ac:dyDescent="0.3">
      <c r="C37" s="10" t="s">
        <v>44</v>
      </c>
      <c r="E37" s="34">
        <v>4</v>
      </c>
      <c r="G37" s="34">
        <f t="shared" ref="G37:G39" si="5">$D$33*E37</f>
        <v>52</v>
      </c>
    </row>
    <row r="38" spans="3:10" x14ac:dyDescent="0.3">
      <c r="C38" s="10" t="s">
        <v>2</v>
      </c>
      <c r="E38" s="34">
        <v>5</v>
      </c>
      <c r="G38" s="34">
        <f t="shared" si="5"/>
        <v>65</v>
      </c>
      <c r="J38" s="10">
        <f>5*17</f>
        <v>85</v>
      </c>
    </row>
    <row r="39" spans="3:10" x14ac:dyDescent="0.3">
      <c r="C39" s="10" t="s">
        <v>45</v>
      </c>
      <c r="E39" s="34">
        <v>2</v>
      </c>
      <c r="G39" s="34">
        <f t="shared" si="5"/>
        <v>26</v>
      </c>
    </row>
    <row r="40" spans="3:10" x14ac:dyDescent="0.3">
      <c r="C40" s="10" t="s">
        <v>46</v>
      </c>
      <c r="E40" s="34">
        <v>4</v>
      </c>
      <c r="G40" s="34">
        <f>$D$33*E40</f>
        <v>52</v>
      </c>
    </row>
  </sheetData>
  <sortState xmlns:xlrd2="http://schemas.microsoft.com/office/spreadsheetml/2017/richdata2" ref="A10:P25">
    <sortCondition ref="M10:M25"/>
  </sortState>
  <mergeCells count="10">
    <mergeCell ref="A6:B6"/>
    <mergeCell ref="E6:F6"/>
    <mergeCell ref="I6:J6"/>
    <mergeCell ref="N6:O6"/>
    <mergeCell ref="A1:P1"/>
    <mergeCell ref="A2:P2"/>
    <mergeCell ref="B4:C4"/>
    <mergeCell ref="G4:H4"/>
    <mergeCell ref="L4:M4"/>
    <mergeCell ref="O4:P4"/>
  </mergeCells>
  <conditionalFormatting sqref="A9:P31">
    <cfRule type="expression" dxfId="0" priority="1">
      <formula>MOD(ROW(),2)</formula>
    </cfRule>
  </conditionalFormatting>
  <pageMargins left="0.45" right="0.45" top="0.25" bottom="0.25" header="0" footer="0"/>
  <pageSetup scale="7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43"/>
  <sheetViews>
    <sheetView zoomScale="50" zoomScaleNormal="50" workbookViewId="0">
      <selection sqref="A1:P25"/>
    </sheetView>
  </sheetViews>
  <sheetFormatPr defaultColWidth="9.109375" defaultRowHeight="15.6" x14ac:dyDescent="0.3"/>
  <cols>
    <col min="1" max="1" width="9.109375" style="10"/>
    <col min="2" max="2" width="11.6640625" style="10" customWidth="1"/>
    <col min="3" max="3" width="21" style="10" customWidth="1"/>
    <col min="4" max="4" width="5.88671875" style="10" customWidth="1"/>
    <col min="5" max="6" width="9.109375" style="10" customWidth="1"/>
    <col min="7" max="7" width="11.33203125" style="10" customWidth="1"/>
    <col min="8" max="8" width="9.109375" style="10" customWidth="1"/>
    <col min="9" max="9" width="10.21875" style="10" customWidth="1"/>
    <col min="10" max="10" width="9.109375" style="10" customWidth="1"/>
    <col min="11" max="11" width="9.33203125" style="10" customWidth="1"/>
    <col min="12" max="12" width="9.109375" style="10" customWidth="1"/>
    <col min="13" max="13" width="10.5546875" style="10" customWidth="1"/>
    <col min="14" max="14" width="7.6640625" style="10" customWidth="1"/>
    <col min="15" max="15" width="12.109375" style="10" customWidth="1"/>
    <col min="16" max="16" width="10.88671875" style="10" customWidth="1"/>
    <col min="17" max="17" width="10.33203125" style="10" customWidth="1"/>
    <col min="18" max="16384" width="9.109375" style="10"/>
  </cols>
  <sheetData>
    <row r="1" spans="1:19" s="15" customFormat="1" ht="21" x14ac:dyDescent="0.4">
      <c r="A1" s="130" t="s">
        <v>58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</row>
    <row r="2" spans="1:19" s="15" customFormat="1" ht="21" x14ac:dyDescent="0.4">
      <c r="A2" s="130" t="s">
        <v>97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</row>
    <row r="3" spans="1:19" ht="16.2" thickBot="1" x14ac:dyDescent="0.3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spans="1:19" ht="18.600000000000001" thickBot="1" x14ac:dyDescent="0.4">
      <c r="A4" s="105" t="s">
        <v>17</v>
      </c>
      <c r="B4" s="137">
        <v>45746</v>
      </c>
      <c r="C4" s="138"/>
      <c r="D4" s="106"/>
      <c r="E4" s="106"/>
      <c r="F4" s="106"/>
      <c r="G4" s="127" t="s">
        <v>18</v>
      </c>
      <c r="H4" s="129"/>
      <c r="I4" s="107">
        <v>0.26041666666666669</v>
      </c>
      <c r="J4" s="106"/>
      <c r="K4" s="106"/>
      <c r="L4" s="127" t="s">
        <v>19</v>
      </c>
      <c r="M4" s="139"/>
      <c r="N4" s="108">
        <v>0.27083333333333331</v>
      </c>
      <c r="O4" s="133" t="s">
        <v>20</v>
      </c>
      <c r="P4" s="134"/>
      <c r="Q4" s="106"/>
    </row>
    <row r="5" spans="1:19" ht="18.600000000000001" thickBot="1" x14ac:dyDescent="0.4">
      <c r="A5" s="109"/>
      <c r="B5" s="110"/>
      <c r="C5" s="110"/>
      <c r="D5" s="106"/>
      <c r="E5" s="111"/>
      <c r="F5" s="111"/>
      <c r="G5" s="106"/>
      <c r="H5" s="112"/>
      <c r="I5" s="112"/>
      <c r="J5" s="106"/>
      <c r="K5" s="111"/>
      <c r="L5" s="111"/>
      <c r="M5" s="106"/>
      <c r="N5" s="106"/>
      <c r="O5" s="106"/>
      <c r="P5" s="106"/>
      <c r="Q5" s="106"/>
    </row>
    <row r="6" spans="1:19" ht="18.600000000000001" thickBot="1" x14ac:dyDescent="0.4">
      <c r="A6" s="135" t="s">
        <v>21</v>
      </c>
      <c r="B6" s="135"/>
      <c r="C6" s="113" t="s">
        <v>60</v>
      </c>
      <c r="D6" s="106"/>
      <c r="E6" s="136" t="s">
        <v>22</v>
      </c>
      <c r="F6" s="136"/>
      <c r="G6" s="114" t="s">
        <v>60</v>
      </c>
      <c r="H6" s="112"/>
      <c r="I6" s="127" t="s">
        <v>23</v>
      </c>
      <c r="J6" s="128"/>
      <c r="K6" s="115">
        <v>0.29166666666666669</v>
      </c>
      <c r="L6" s="111"/>
      <c r="M6" s="106"/>
      <c r="N6" s="136" t="s">
        <v>24</v>
      </c>
      <c r="O6" s="127"/>
      <c r="P6" s="116">
        <v>0.14583333333333334</v>
      </c>
      <c r="Q6" s="106"/>
    </row>
    <row r="7" spans="1:19" ht="18" x14ac:dyDescent="0.35">
      <c r="A7" s="106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</row>
    <row r="8" spans="1:19" s="28" customFormat="1" ht="72" x14ac:dyDescent="0.35">
      <c r="A8" s="119" t="s">
        <v>25</v>
      </c>
      <c r="B8" s="119" t="s">
        <v>63</v>
      </c>
      <c r="C8" s="119" t="s">
        <v>4</v>
      </c>
      <c r="D8" s="119" t="s">
        <v>27</v>
      </c>
      <c r="E8" s="119" t="s">
        <v>28</v>
      </c>
      <c r="F8" s="119" t="s">
        <v>29</v>
      </c>
      <c r="G8" s="119" t="s">
        <v>30</v>
      </c>
      <c r="H8" s="119" t="s">
        <v>31</v>
      </c>
      <c r="I8" s="119" t="s">
        <v>32</v>
      </c>
      <c r="J8" s="119" t="s">
        <v>33</v>
      </c>
      <c r="K8" s="119" t="s">
        <v>34</v>
      </c>
      <c r="L8" s="119" t="s">
        <v>35</v>
      </c>
      <c r="M8" s="119" t="s">
        <v>36</v>
      </c>
      <c r="N8" s="119" t="s">
        <v>2</v>
      </c>
      <c r="O8" s="119" t="s">
        <v>37</v>
      </c>
      <c r="P8" s="119" t="s">
        <v>2</v>
      </c>
      <c r="Q8" s="120" t="s">
        <v>68</v>
      </c>
    </row>
    <row r="9" spans="1:19" ht="25.05" customHeight="1" x14ac:dyDescent="0.3">
      <c r="A9" s="93">
        <v>3</v>
      </c>
      <c r="B9" s="93"/>
      <c r="C9" s="94" t="s">
        <v>76</v>
      </c>
      <c r="D9" s="92" t="s">
        <v>11</v>
      </c>
      <c r="E9" s="94">
        <v>5.28</v>
      </c>
      <c r="F9" s="94">
        <v>5</v>
      </c>
      <c r="G9" s="95">
        <v>16.850000000000001</v>
      </c>
      <c r="H9" s="94"/>
      <c r="I9" s="95">
        <f>IF(F9="","",H9*-0.25)</f>
        <v>0</v>
      </c>
      <c r="J9" s="94"/>
      <c r="K9" s="95">
        <f>IF(F9="","",J9*-1)</f>
        <v>0</v>
      </c>
      <c r="L9" s="95">
        <f>IF(D9="","",(IF(F9="","",(IF(F9=0,0,G9+I9+K9)))))</f>
        <v>16.850000000000001</v>
      </c>
      <c r="M9" s="94">
        <v>1</v>
      </c>
      <c r="N9" s="94" t="s">
        <v>38</v>
      </c>
      <c r="O9" s="96">
        <f>IF(M9=1,$G$38,(IF(M9=2,$G$39,(IF(M9=3,$G$40,"")))))</f>
        <v>117</v>
      </c>
      <c r="P9" s="96">
        <f>IF(N9="BF",$G$41,"")</f>
        <v>65</v>
      </c>
      <c r="Q9" s="97">
        <v>1</v>
      </c>
    </row>
    <row r="10" spans="1:19" ht="25.05" customHeight="1" x14ac:dyDescent="0.3">
      <c r="A10" s="93">
        <v>7</v>
      </c>
      <c r="B10" s="93"/>
      <c r="C10" s="94" t="s">
        <v>72</v>
      </c>
      <c r="D10" s="93" t="s">
        <v>81</v>
      </c>
      <c r="E10" s="94"/>
      <c r="F10" s="94">
        <v>5</v>
      </c>
      <c r="G10" s="95">
        <v>9.84</v>
      </c>
      <c r="H10" s="94"/>
      <c r="I10" s="95">
        <f>IF(F10="","",H10*-0.25)</f>
        <v>0</v>
      </c>
      <c r="J10" s="94"/>
      <c r="K10" s="95">
        <f>IF(F10="","",J10*-1)</f>
        <v>0</v>
      </c>
      <c r="L10" s="95">
        <f>IF(D10="","",(IF(F10="","",(IF(F10=0,0,G10+I10+K10)))))</f>
        <v>9.84</v>
      </c>
      <c r="M10" s="94">
        <v>2</v>
      </c>
      <c r="N10" s="94"/>
      <c r="O10" s="96">
        <f>IF(M10=1,$G$38,(IF(M10=2,$G$39,(IF(M10=3,$G$40,"")))))</f>
        <v>78</v>
      </c>
      <c r="P10" s="96" t="str">
        <f>IF(N10="BF",$G$41,"")</f>
        <v/>
      </c>
      <c r="Q10" s="97">
        <v>2</v>
      </c>
    </row>
    <row r="11" spans="1:19" ht="25.05" customHeight="1" x14ac:dyDescent="0.3">
      <c r="A11" s="93">
        <v>2</v>
      </c>
      <c r="B11" s="93"/>
      <c r="C11" s="94" t="s">
        <v>116</v>
      </c>
      <c r="D11" s="93" t="s">
        <v>81</v>
      </c>
      <c r="E11" s="94"/>
      <c r="F11" s="94">
        <v>5</v>
      </c>
      <c r="G11" s="95">
        <v>9.56</v>
      </c>
      <c r="H11" s="94"/>
      <c r="I11" s="95">
        <f>IF(F11="","",H11*-0.25)</f>
        <v>0</v>
      </c>
      <c r="J11" s="94"/>
      <c r="K11" s="95">
        <f>IF(F11="","",J11*-1)</f>
        <v>0</v>
      </c>
      <c r="L11" s="95">
        <f>IF(D11="","",(IF(F11="","",(IF(F11=0,0,G11+I11+K11)))))</f>
        <v>9.56</v>
      </c>
      <c r="M11" s="94">
        <v>3</v>
      </c>
      <c r="N11" s="94"/>
      <c r="O11" s="96">
        <f>IF(M11=1,$G$38,(IF(M11=2,$G$39,(IF(M11=3,$G$40,"")))))</f>
        <v>52</v>
      </c>
      <c r="P11" s="96" t="str">
        <f>IF(N11="BF",$G$41,"")</f>
        <v/>
      </c>
      <c r="Q11" s="97">
        <v>3</v>
      </c>
      <c r="S11" s="59"/>
    </row>
    <row r="12" spans="1:19" ht="25.05" customHeight="1" x14ac:dyDescent="0.3">
      <c r="A12" s="93">
        <v>6</v>
      </c>
      <c r="B12" s="93"/>
      <c r="C12" s="94" t="s">
        <v>113</v>
      </c>
      <c r="D12" s="92" t="s">
        <v>11</v>
      </c>
      <c r="E12" s="94"/>
      <c r="F12" s="94">
        <v>4</v>
      </c>
      <c r="G12" s="95">
        <v>5.32</v>
      </c>
      <c r="H12" s="94"/>
      <c r="I12" s="95">
        <f>IF(F12="","",H12*-0.25)</f>
        <v>0</v>
      </c>
      <c r="J12" s="94"/>
      <c r="K12" s="95">
        <f>IF(F12="","",J12*-1)</f>
        <v>0</v>
      </c>
      <c r="L12" s="95">
        <f>IF(D12="","",(IF(F12="","",(IF(F12=0,0,G12+I12+K12)))))</f>
        <v>5.32</v>
      </c>
      <c r="M12" s="94">
        <v>4</v>
      </c>
      <c r="N12" s="94"/>
      <c r="O12" s="96" t="str">
        <f>IF(M12=1,$G$38,(IF(M12=2,$G$39,(IF(M12=3,$G$40,"")))))</f>
        <v/>
      </c>
      <c r="P12" s="96" t="str">
        <f>IF(N12="BF",$G$41,"")</f>
        <v/>
      </c>
      <c r="Q12" s="97">
        <v>4</v>
      </c>
    </row>
    <row r="13" spans="1:19" ht="25.05" customHeight="1" x14ac:dyDescent="0.3">
      <c r="A13" s="93"/>
      <c r="B13" s="30" t="s">
        <v>115</v>
      </c>
      <c r="C13" s="94" t="s">
        <v>50</v>
      </c>
      <c r="D13" s="93" t="s">
        <v>81</v>
      </c>
      <c r="E13" s="94"/>
      <c r="F13" s="94">
        <v>3</v>
      </c>
      <c r="G13" s="95">
        <v>4.9000000000000004</v>
      </c>
      <c r="H13" s="94"/>
      <c r="I13" s="95">
        <f>IF(F13="","",H13*-0.25)</f>
        <v>0</v>
      </c>
      <c r="J13" s="94"/>
      <c r="K13" s="95">
        <f>IF(F13="","",J13*-1)</f>
        <v>0</v>
      </c>
      <c r="L13" s="95">
        <f>IF(D13="","",(IF(F13="","",(IF(F13=0,0,G13+I13+K13)))))</f>
        <v>4.9000000000000004</v>
      </c>
      <c r="M13" s="94">
        <v>5</v>
      </c>
      <c r="N13" s="94"/>
      <c r="O13" s="96" t="str">
        <f>IF(M13=1,$G$38,(IF(M13=2,$G$39,(IF(M13=3,$G$40,"")))))</f>
        <v/>
      </c>
      <c r="P13" s="96" t="str">
        <f>IF(N13="BF",$G$41,"")</f>
        <v/>
      </c>
      <c r="Q13" s="97">
        <v>5</v>
      </c>
    </row>
    <row r="14" spans="1:19" ht="25.05" customHeight="1" x14ac:dyDescent="0.3">
      <c r="A14" s="93">
        <v>9</v>
      </c>
      <c r="B14" s="93"/>
      <c r="C14" s="94" t="s">
        <v>7</v>
      </c>
      <c r="D14" s="93" t="s">
        <v>81</v>
      </c>
      <c r="E14" s="94"/>
      <c r="F14" s="94">
        <v>2</v>
      </c>
      <c r="G14" s="95">
        <v>2.5499999999999998</v>
      </c>
      <c r="H14" s="94"/>
      <c r="I14" s="95">
        <f>IF(F14="","",H14*-0.25)</f>
        <v>0</v>
      </c>
      <c r="J14" s="94"/>
      <c r="K14" s="95">
        <f>IF(F14="","",J14*-1)</f>
        <v>0</v>
      </c>
      <c r="L14" s="95">
        <f>IF(D14="","",(IF(F14="","",(IF(F14=0,0,G14+I14+K14)))))</f>
        <v>2.5499999999999998</v>
      </c>
      <c r="M14" s="94">
        <v>6</v>
      </c>
      <c r="N14" s="94"/>
      <c r="O14" s="96" t="str">
        <f>IF(M14=1,$G$38,(IF(M14=2,$G$39,(IF(M14=3,$G$40,"")))))</f>
        <v/>
      </c>
      <c r="P14" s="96" t="str">
        <f>IF(N14="BF",$G$41,"")</f>
        <v/>
      </c>
      <c r="Q14" s="97">
        <v>6</v>
      </c>
    </row>
    <row r="15" spans="1:19" ht="25.05" customHeight="1" x14ac:dyDescent="0.3">
      <c r="A15" s="93">
        <v>1</v>
      </c>
      <c r="B15" s="93"/>
      <c r="C15" s="94" t="s">
        <v>15</v>
      </c>
      <c r="D15" s="93" t="s">
        <v>81</v>
      </c>
      <c r="E15" s="94"/>
      <c r="F15" s="94">
        <v>0</v>
      </c>
      <c r="G15" s="95">
        <v>0</v>
      </c>
      <c r="H15" s="94"/>
      <c r="I15" s="95">
        <f>IF(F15="","",H15*-0.25)</f>
        <v>0</v>
      </c>
      <c r="J15" s="94"/>
      <c r="K15" s="95">
        <f>IF(F15="","",J15*-1)</f>
        <v>0</v>
      </c>
      <c r="L15" s="95">
        <f>IF(D15="","",(IF(F15="","",(IF(F15=0,0,G15+I15+K15)))))</f>
        <v>0</v>
      </c>
      <c r="M15" s="94">
        <v>7</v>
      </c>
      <c r="N15" s="94"/>
      <c r="O15" s="96" t="str">
        <f>IF(M15=1,$G$38,(IF(M15=2,$G$39,(IF(M15=3,$G$40,"")))))</f>
        <v/>
      </c>
      <c r="P15" s="96" t="str">
        <f>IF(N15="BF",$G$41,"")</f>
        <v/>
      </c>
      <c r="Q15" s="97">
        <v>7</v>
      </c>
    </row>
    <row r="16" spans="1:19" ht="25.05" customHeight="1" x14ac:dyDescent="0.3">
      <c r="A16" s="93">
        <v>5</v>
      </c>
      <c r="B16" s="93"/>
      <c r="C16" s="94" t="s">
        <v>12</v>
      </c>
      <c r="D16" s="92" t="s">
        <v>11</v>
      </c>
      <c r="E16" s="94"/>
      <c r="F16" s="94">
        <v>0</v>
      </c>
      <c r="G16" s="95">
        <v>0</v>
      </c>
      <c r="H16" s="94"/>
      <c r="I16" s="95">
        <f>IF(F16="","",H16*-0.25)</f>
        <v>0</v>
      </c>
      <c r="J16" s="94"/>
      <c r="K16" s="95">
        <f>IF(F16="","",J16*-1)</f>
        <v>0</v>
      </c>
      <c r="L16" s="95">
        <f>IF(D16="","",(IF(F16="","",(IF(F16=0,0,G16+I16+K16)))))</f>
        <v>0</v>
      </c>
      <c r="M16" s="94">
        <v>7</v>
      </c>
      <c r="N16" s="94"/>
      <c r="O16" s="96" t="str">
        <f>IF(M16=1,$G$38,(IF(M16=2,$G$39,(IF(M16=3,$G$40,"")))))</f>
        <v/>
      </c>
      <c r="P16" s="96" t="str">
        <f>IF(N16="BF",$G$41,"")</f>
        <v/>
      </c>
      <c r="Q16" s="97">
        <v>8</v>
      </c>
    </row>
    <row r="17" spans="1:17" ht="25.05" customHeight="1" x14ac:dyDescent="0.3">
      <c r="A17" s="93">
        <v>8</v>
      </c>
      <c r="B17" s="93"/>
      <c r="C17" s="94" t="s">
        <v>9</v>
      </c>
      <c r="D17" s="92" t="s">
        <v>11</v>
      </c>
      <c r="E17" s="94"/>
      <c r="F17" s="94">
        <v>0</v>
      </c>
      <c r="G17" s="95">
        <v>0</v>
      </c>
      <c r="H17" s="94"/>
      <c r="I17" s="95">
        <f>IF(F17="","",H17*-0.25)</f>
        <v>0</v>
      </c>
      <c r="J17" s="94"/>
      <c r="K17" s="95">
        <f>IF(F17="","",J17*-1)</f>
        <v>0</v>
      </c>
      <c r="L17" s="95">
        <f>IF(D17="","",(IF(F17="","",(IF(F17=0,0,G17+I17+K17)))))</f>
        <v>0</v>
      </c>
      <c r="M17" s="94">
        <v>7</v>
      </c>
      <c r="N17" s="94"/>
      <c r="O17" s="96" t="str">
        <f>IF(M17=1,$G$38,(IF(M17=2,$G$39,(IF(M17=3,$G$40,"")))))</f>
        <v/>
      </c>
      <c r="P17" s="96" t="str">
        <f>IF(N17="BF",$G$41,"")</f>
        <v/>
      </c>
      <c r="Q17" s="97">
        <v>9</v>
      </c>
    </row>
    <row r="18" spans="1:17" ht="25.05" customHeight="1" x14ac:dyDescent="0.3">
      <c r="A18" s="93"/>
      <c r="B18" s="93" t="s">
        <v>47</v>
      </c>
      <c r="C18" s="94" t="s">
        <v>8</v>
      </c>
      <c r="D18" s="93" t="s">
        <v>81</v>
      </c>
      <c r="E18" s="94"/>
      <c r="F18" s="94"/>
      <c r="G18" s="95"/>
      <c r="H18" s="94"/>
      <c r="I18" s="95" t="str">
        <f>IF(F18="","",H18*-0.25)</f>
        <v/>
      </c>
      <c r="J18" s="94"/>
      <c r="K18" s="95" t="str">
        <f>IF(F18="","",J18*-1)</f>
        <v/>
      </c>
      <c r="L18" s="95" t="str">
        <f>IF(D18="","",(IF(F18="","",(IF(F18=0,0,G18+I18+K18)))))</f>
        <v/>
      </c>
      <c r="M18" s="94"/>
      <c r="N18" s="94"/>
      <c r="O18" s="96" t="str">
        <f>IF(M18=1,$G$38,(IF(M18=2,$G$39,(IF(M18=3,$G$40,"")))))</f>
        <v/>
      </c>
      <c r="P18" s="96" t="str">
        <f>IF(N18="BF",$G$41,"")</f>
        <v/>
      </c>
      <c r="Q18" s="97">
        <v>10</v>
      </c>
    </row>
    <row r="19" spans="1:17" ht="25.05" customHeight="1" x14ac:dyDescent="0.3">
      <c r="A19" s="93"/>
      <c r="B19" s="99" t="s">
        <v>47</v>
      </c>
      <c r="C19" s="94" t="s">
        <v>61</v>
      </c>
      <c r="D19" s="93" t="s">
        <v>81</v>
      </c>
      <c r="E19" s="94"/>
      <c r="F19" s="94"/>
      <c r="G19" s="95"/>
      <c r="H19" s="94"/>
      <c r="I19" s="95" t="str">
        <f>IF(F19="","",H19*-0.25)</f>
        <v/>
      </c>
      <c r="J19" s="94"/>
      <c r="K19" s="95" t="str">
        <f>IF(F19="","",J19*-1)</f>
        <v/>
      </c>
      <c r="L19" s="95" t="str">
        <f>IF(D19="","",(IF(F19="","",(IF(F19=0,0,G19+I19+K19)))))</f>
        <v/>
      </c>
      <c r="M19" s="94"/>
      <c r="N19" s="94"/>
      <c r="O19" s="96" t="str">
        <f>IF(M19=1,$G$38,(IF(M19=2,$G$39,(IF(M19=3,$G$40,"")))))</f>
        <v/>
      </c>
      <c r="P19" s="96" t="str">
        <f>IF(N19="BF",$G$41,"")</f>
        <v/>
      </c>
      <c r="Q19" s="97">
        <v>11</v>
      </c>
    </row>
    <row r="20" spans="1:17" ht="25.05" customHeight="1" x14ac:dyDescent="0.3">
      <c r="A20" s="93"/>
      <c r="B20" s="93" t="s">
        <v>47</v>
      </c>
      <c r="C20" s="94" t="s">
        <v>51</v>
      </c>
      <c r="D20" s="92" t="s">
        <v>11</v>
      </c>
      <c r="E20" s="94"/>
      <c r="F20" s="94"/>
      <c r="G20" s="95"/>
      <c r="H20" s="94"/>
      <c r="I20" s="95" t="str">
        <f>IF(F20="","",H20*-0.25)</f>
        <v/>
      </c>
      <c r="J20" s="94"/>
      <c r="K20" s="95" t="str">
        <f>IF(F20="","",J20*-1)</f>
        <v/>
      </c>
      <c r="L20" s="95" t="str">
        <f>IF(D20="","",(IF(F20="","",(IF(F20=0,0,G20+I20+K20)))))</f>
        <v/>
      </c>
      <c r="M20" s="94"/>
      <c r="N20" s="94"/>
      <c r="O20" s="96" t="str">
        <f>IF(M20=1,$G$38,(IF(M20=2,$G$39,(IF(M20=3,$G$40,"")))))</f>
        <v/>
      </c>
      <c r="P20" s="96" t="str">
        <f>IF(N20="BF",$G$41,"")</f>
        <v/>
      </c>
      <c r="Q20" s="97">
        <v>12</v>
      </c>
    </row>
    <row r="21" spans="1:17" ht="25.05" customHeight="1" x14ac:dyDescent="0.3">
      <c r="A21" s="93"/>
      <c r="B21" s="93"/>
      <c r="C21" s="94" t="s">
        <v>13</v>
      </c>
      <c r="D21" s="93"/>
      <c r="E21" s="94"/>
      <c r="F21" s="94"/>
      <c r="G21" s="95"/>
      <c r="H21" s="94"/>
      <c r="I21" s="95" t="str">
        <f>IF(F21="","",H21*-0.25)</f>
        <v/>
      </c>
      <c r="J21" s="94"/>
      <c r="K21" s="95" t="str">
        <f>IF(F21="","",J21*-1)</f>
        <v/>
      </c>
      <c r="L21" s="95" t="str">
        <f>IF(D21="","",(IF(F21="","",(IF(F21=0,0,G21+I21+K21)))))</f>
        <v/>
      </c>
      <c r="M21" s="94"/>
      <c r="N21" s="94"/>
      <c r="O21" s="96" t="str">
        <f>IF(M21=1,$G$38,(IF(M21=2,$G$39,(IF(M21=3,$G$40,"")))))</f>
        <v/>
      </c>
      <c r="P21" s="96" t="str">
        <f>IF(N21="BF",$G$41,"")</f>
        <v/>
      </c>
      <c r="Q21" s="100">
        <v>13</v>
      </c>
    </row>
    <row r="22" spans="1:17" ht="25.05" customHeight="1" x14ac:dyDescent="0.3">
      <c r="A22" s="93"/>
      <c r="B22" s="93"/>
      <c r="C22" s="94" t="s">
        <v>112</v>
      </c>
      <c r="D22" s="93"/>
      <c r="E22" s="94"/>
      <c r="F22" s="94"/>
      <c r="G22" s="95"/>
      <c r="H22" s="94"/>
      <c r="I22" s="95" t="str">
        <f>IF(F22="","",H22*-0.25)</f>
        <v/>
      </c>
      <c r="J22" s="94"/>
      <c r="K22" s="95" t="str">
        <f>IF(F22="","",J22*-1)</f>
        <v/>
      </c>
      <c r="L22" s="95" t="str">
        <f>IF(D22="","",(IF(F22="","",(IF(F22=0,0,G22+I22+K22)))))</f>
        <v/>
      </c>
      <c r="M22" s="94"/>
      <c r="N22" s="94"/>
      <c r="O22" s="96" t="str">
        <f>IF(M22=1,$G$38,(IF(M22=2,$G$39,(IF(M22=3,$G$40,"")))))</f>
        <v/>
      </c>
      <c r="P22" s="96" t="str">
        <f>IF(N22="BF",$G$41,"")</f>
        <v/>
      </c>
      <c r="Q22" s="97">
        <v>15</v>
      </c>
    </row>
    <row r="23" spans="1:17" ht="25.05" customHeight="1" x14ac:dyDescent="0.3">
      <c r="A23" s="93"/>
      <c r="B23" s="93"/>
      <c r="C23" s="94" t="s">
        <v>14</v>
      </c>
      <c r="D23" s="93"/>
      <c r="E23" s="94"/>
      <c r="F23" s="94"/>
      <c r="G23" s="95"/>
      <c r="H23" s="94"/>
      <c r="I23" s="95" t="str">
        <f>IF(F23="","",H23*-0.25)</f>
        <v/>
      </c>
      <c r="J23" s="94"/>
      <c r="K23" s="95" t="str">
        <f>IF(F23="","",J23*-1)</f>
        <v/>
      </c>
      <c r="L23" s="95" t="str">
        <f>IF(D23="","",(IF(F23="","",(IF(F23=0,0,G23+I23+K23)))))</f>
        <v/>
      </c>
      <c r="M23" s="94"/>
      <c r="N23" s="94"/>
      <c r="O23" s="96" t="str">
        <f>IF(M23=1,$G$38,(IF(M23=2,$G$39,(IF(M23=3,$G$40,"")))))</f>
        <v/>
      </c>
      <c r="P23" s="96" t="str">
        <f>IF(N23="BF",$G$41,"")</f>
        <v/>
      </c>
      <c r="Q23" s="97">
        <v>16</v>
      </c>
    </row>
    <row r="24" spans="1:17" ht="25.05" customHeight="1" x14ac:dyDescent="0.3">
      <c r="A24" s="93"/>
      <c r="B24" s="93"/>
      <c r="C24" s="94" t="s">
        <v>117</v>
      </c>
      <c r="D24" s="93"/>
      <c r="E24" s="94"/>
      <c r="F24" s="94"/>
      <c r="G24" s="95"/>
      <c r="H24" s="94"/>
      <c r="I24" s="95" t="str">
        <f>IF(F24="","",H24*-0.25)</f>
        <v/>
      </c>
      <c r="J24" s="94"/>
      <c r="K24" s="95" t="str">
        <f>IF(F24="","",J24*-1)</f>
        <v/>
      </c>
      <c r="L24" s="95" t="str">
        <f>IF(D24="","",(IF(F24="","",(IF(F24=0,0,G24+I24+K24)))))</f>
        <v/>
      </c>
      <c r="M24" s="94"/>
      <c r="N24" s="94"/>
      <c r="O24" s="96" t="str">
        <f>IF(M24=1,$G$38,(IF(M24=2,$G$39,(IF(M24=3,$G$40,"")))))</f>
        <v/>
      </c>
      <c r="P24" s="96" t="str">
        <f>IF(N24="BF",$G$41,"")</f>
        <v/>
      </c>
      <c r="Q24" s="97">
        <v>17</v>
      </c>
    </row>
    <row r="25" spans="1:17" ht="25.05" customHeight="1" x14ac:dyDescent="0.3">
      <c r="A25" s="93"/>
      <c r="B25" s="93"/>
      <c r="C25" s="94" t="s">
        <v>73</v>
      </c>
      <c r="D25" s="163" t="s">
        <v>81</v>
      </c>
      <c r="E25" s="94"/>
      <c r="F25" s="94"/>
      <c r="G25" s="95"/>
      <c r="H25" s="94"/>
      <c r="I25" s="95" t="str">
        <f>IF(F25="","",H25*-0.25)</f>
        <v/>
      </c>
      <c r="J25" s="94"/>
      <c r="K25" s="95" t="str">
        <f>IF(F25="","",J25*-1)</f>
        <v/>
      </c>
      <c r="L25" s="95" t="str">
        <f>IF(D25="","",(IF(F25="","",(IF(F25=0,0,G25+I25+K25)))))</f>
        <v/>
      </c>
      <c r="M25" s="94"/>
      <c r="N25" s="94"/>
      <c r="O25" s="96" t="str">
        <f>IF(M25=1,$G$38,(IF(M25=2,$G$39,(IF(M25=3,$G$40,"")))))</f>
        <v/>
      </c>
      <c r="P25" s="96" t="str">
        <f>IF(N25="BF",$G$41,"")</f>
        <v/>
      </c>
      <c r="Q25" s="97">
        <v>18</v>
      </c>
    </row>
    <row r="26" spans="1:17" ht="18" x14ac:dyDescent="0.3">
      <c r="A26" s="29"/>
      <c r="B26" s="29"/>
      <c r="C26" s="94"/>
      <c r="D26" s="58"/>
      <c r="E26" s="5"/>
      <c r="F26" s="5"/>
      <c r="G26" s="31"/>
      <c r="H26" s="5"/>
      <c r="I26" s="31" t="str">
        <f t="shared" ref="I9:I28" si="0">IF(F26="","",H26*-0.25)</f>
        <v/>
      </c>
      <c r="J26" s="5"/>
      <c r="K26" s="31" t="str">
        <f t="shared" ref="K9:K28" si="1">IF(F26="","",J26*-1)</f>
        <v/>
      </c>
      <c r="L26" s="31" t="str">
        <f t="shared" ref="L9:L28" si="2">IF(D26="","",(IF(F26="","",(IF(F26=0,0,G26+I26+K26)))))</f>
        <v/>
      </c>
      <c r="M26" s="5"/>
      <c r="N26" s="5"/>
      <c r="O26" s="32" t="str">
        <f t="shared" ref="O9:O28" si="3">IF(M26=1,$G$38,(IF(M26=2,$G$39,(IF(M26=3,$G$40,"")))))</f>
        <v/>
      </c>
      <c r="P26" s="32" t="str">
        <f t="shared" ref="P9:P28" si="4">IF(N26="BF",$G$41,"")</f>
        <v/>
      </c>
      <c r="Q26" s="16">
        <v>19</v>
      </c>
    </row>
    <row r="27" spans="1:17" x14ac:dyDescent="0.3">
      <c r="A27" s="29"/>
      <c r="B27" s="29"/>
      <c r="C27" s="5"/>
      <c r="D27" s="30"/>
      <c r="E27" s="5"/>
      <c r="F27" s="5"/>
      <c r="G27" s="31"/>
      <c r="H27" s="5"/>
      <c r="I27" s="31" t="str">
        <f t="shared" si="0"/>
        <v/>
      </c>
      <c r="J27" s="5"/>
      <c r="K27" s="31" t="str">
        <f t="shared" si="1"/>
        <v/>
      </c>
      <c r="L27" s="31" t="str">
        <f t="shared" si="2"/>
        <v/>
      </c>
      <c r="M27" s="5"/>
      <c r="N27" s="5"/>
      <c r="O27" s="32" t="str">
        <f t="shared" si="3"/>
        <v/>
      </c>
      <c r="P27" s="32" t="str">
        <f t="shared" si="4"/>
        <v/>
      </c>
      <c r="Q27" s="16">
        <v>21</v>
      </c>
    </row>
    <row r="28" spans="1:17" x14ac:dyDescent="0.3">
      <c r="A28" s="29"/>
      <c r="B28" s="29"/>
      <c r="C28" s="5"/>
      <c r="D28" s="30"/>
      <c r="E28" s="5"/>
      <c r="F28" s="5"/>
      <c r="G28" s="31"/>
      <c r="H28" s="5"/>
      <c r="I28" s="31" t="str">
        <f t="shared" si="0"/>
        <v/>
      </c>
      <c r="J28" s="5"/>
      <c r="K28" s="31" t="str">
        <f t="shared" si="1"/>
        <v/>
      </c>
      <c r="L28" s="31" t="str">
        <f t="shared" si="2"/>
        <v/>
      </c>
      <c r="M28" s="5"/>
      <c r="N28" s="5"/>
      <c r="O28" s="32" t="str">
        <f t="shared" si="3"/>
        <v/>
      </c>
      <c r="P28" s="32" t="str">
        <f t="shared" si="4"/>
        <v/>
      </c>
      <c r="Q28" s="16">
        <v>22</v>
      </c>
    </row>
    <row r="29" spans="1:17" x14ac:dyDescent="0.3">
      <c r="A29" s="29"/>
      <c r="B29" s="29"/>
      <c r="C29" s="5"/>
      <c r="D29" s="30"/>
      <c r="E29" s="5"/>
      <c r="F29" s="5"/>
      <c r="G29" s="31"/>
      <c r="H29" s="5"/>
      <c r="I29" s="31" t="str">
        <f t="shared" ref="I29:I34" si="5">IF(F29="","",H29*-0.25)</f>
        <v/>
      </c>
      <c r="J29" s="5"/>
      <c r="K29" s="31" t="str">
        <f t="shared" ref="K29:K34" si="6">IF(F29="","",J29*-1)</f>
        <v/>
      </c>
      <c r="L29" s="31" t="str">
        <f t="shared" ref="L29" si="7">IF(D29="","",(IF(F29="","",(IF(F29=0,0,G29+I29+K29)))))</f>
        <v/>
      </c>
      <c r="M29" s="5"/>
      <c r="N29" s="5"/>
      <c r="O29" s="32" t="str">
        <f t="shared" ref="O29:O34" si="8">IF(M29=1,$G$38,(IF(M29=2,$G$39,(IF(M29=3,$G$40,"")))))</f>
        <v/>
      </c>
      <c r="P29" s="32" t="str">
        <f t="shared" ref="P29" si="9">IF(N29="BF",$G$41,"")</f>
        <v/>
      </c>
    </row>
    <row r="30" spans="1:17" x14ac:dyDescent="0.3">
      <c r="A30" s="5"/>
      <c r="B30" s="5"/>
      <c r="C30" s="5"/>
      <c r="D30" s="30"/>
      <c r="E30" s="5"/>
      <c r="F30" s="5"/>
      <c r="G30" s="5"/>
      <c r="H30" s="5"/>
      <c r="I30" s="31" t="str">
        <f t="shared" si="5"/>
        <v/>
      </c>
      <c r="J30" s="5"/>
      <c r="K30" s="31" t="str">
        <f t="shared" si="6"/>
        <v/>
      </c>
      <c r="L30" s="5"/>
      <c r="M30" s="5"/>
      <c r="N30" s="5"/>
      <c r="O30" s="32" t="str">
        <f t="shared" si="8"/>
        <v/>
      </c>
      <c r="P30" s="5"/>
      <c r="Q30" s="16"/>
    </row>
    <row r="31" spans="1:17" x14ac:dyDescent="0.3">
      <c r="A31" s="40"/>
      <c r="B31" s="40"/>
      <c r="C31" s="40"/>
      <c r="D31" s="51"/>
      <c r="E31" s="40"/>
      <c r="F31" s="40"/>
      <c r="G31" s="40"/>
      <c r="H31" s="40"/>
      <c r="I31" s="52" t="str">
        <f t="shared" si="5"/>
        <v/>
      </c>
      <c r="J31" s="40"/>
      <c r="K31" s="52" t="str">
        <f t="shared" si="6"/>
        <v/>
      </c>
      <c r="L31" s="40"/>
      <c r="M31" s="40"/>
      <c r="N31" s="40"/>
      <c r="O31" s="53" t="str">
        <f t="shared" si="8"/>
        <v/>
      </c>
      <c r="P31" s="40"/>
      <c r="Q31" s="16"/>
    </row>
    <row r="32" spans="1:17" x14ac:dyDescent="0.3">
      <c r="A32" s="5"/>
      <c r="B32" s="5"/>
      <c r="C32" s="5"/>
      <c r="D32" s="30"/>
      <c r="E32" s="5"/>
      <c r="F32" s="5"/>
      <c r="G32" s="5"/>
      <c r="H32" s="5"/>
      <c r="I32" s="31" t="str">
        <f t="shared" si="5"/>
        <v/>
      </c>
      <c r="J32" s="5"/>
      <c r="K32" s="31" t="str">
        <f t="shared" si="6"/>
        <v/>
      </c>
      <c r="L32" s="5"/>
      <c r="M32" s="5"/>
      <c r="N32" s="5"/>
      <c r="O32" s="32" t="str">
        <f t="shared" si="8"/>
        <v/>
      </c>
      <c r="P32" s="5"/>
      <c r="Q32" s="16"/>
    </row>
    <row r="33" spans="1:17" x14ac:dyDescent="0.3">
      <c r="A33" s="40"/>
      <c r="B33" s="40"/>
      <c r="C33" s="40"/>
      <c r="D33" s="51"/>
      <c r="E33" s="40"/>
      <c r="F33" s="40"/>
      <c r="G33" s="40"/>
      <c r="H33" s="40"/>
      <c r="I33" s="52" t="str">
        <f t="shared" si="5"/>
        <v/>
      </c>
      <c r="J33" s="40"/>
      <c r="K33" s="52" t="str">
        <f t="shared" si="6"/>
        <v/>
      </c>
      <c r="L33" s="40"/>
      <c r="M33" s="40"/>
      <c r="N33" s="40"/>
      <c r="O33" s="53" t="str">
        <f t="shared" si="8"/>
        <v/>
      </c>
      <c r="P33" s="40"/>
      <c r="Q33" s="16"/>
    </row>
    <row r="34" spans="1:17" x14ac:dyDescent="0.3">
      <c r="A34" s="5"/>
      <c r="B34" s="5"/>
      <c r="C34" s="5"/>
      <c r="D34" s="30"/>
      <c r="E34" s="5"/>
      <c r="F34" s="5"/>
      <c r="G34" s="5"/>
      <c r="H34" s="5"/>
      <c r="I34" s="31" t="str">
        <f t="shared" si="5"/>
        <v/>
      </c>
      <c r="J34" s="5"/>
      <c r="K34" s="31" t="str">
        <f t="shared" si="6"/>
        <v/>
      </c>
      <c r="L34" s="5"/>
      <c r="M34" s="5"/>
      <c r="N34" s="5"/>
      <c r="O34" s="32" t="str">
        <f t="shared" si="8"/>
        <v/>
      </c>
      <c r="P34" s="5"/>
      <c r="Q34" s="16"/>
    </row>
    <row r="35" spans="1:17" x14ac:dyDescent="0.3">
      <c r="D35" s="33"/>
      <c r="G35" s="10" t="s">
        <v>39</v>
      </c>
    </row>
    <row r="36" spans="1:17" x14ac:dyDescent="0.3">
      <c r="C36" s="10" t="s">
        <v>40</v>
      </c>
      <c r="D36" s="10">
        <f>COUNTIF(D9:D29,"P")</f>
        <v>13</v>
      </c>
      <c r="E36" s="10" t="s">
        <v>65</v>
      </c>
      <c r="G36" s="34">
        <f>D36*30</f>
        <v>390</v>
      </c>
    </row>
    <row r="38" spans="1:17" x14ac:dyDescent="0.3">
      <c r="C38" s="10" t="s">
        <v>42</v>
      </c>
      <c r="E38" s="34">
        <v>9</v>
      </c>
      <c r="G38" s="34">
        <f>$D$36*E38</f>
        <v>117</v>
      </c>
    </row>
    <row r="39" spans="1:17" x14ac:dyDescent="0.3">
      <c r="C39" s="10" t="s">
        <v>43</v>
      </c>
      <c r="E39" s="34">
        <v>6</v>
      </c>
      <c r="G39" s="34">
        <f>$D$36*E39</f>
        <v>78</v>
      </c>
    </row>
    <row r="40" spans="1:17" x14ac:dyDescent="0.3">
      <c r="C40" s="10" t="s">
        <v>44</v>
      </c>
      <c r="E40" s="34">
        <v>4</v>
      </c>
      <c r="G40" s="34">
        <f t="shared" ref="G40:G42" si="10">$D$36*E40</f>
        <v>52</v>
      </c>
    </row>
    <row r="41" spans="1:17" x14ac:dyDescent="0.3">
      <c r="C41" s="10" t="s">
        <v>2</v>
      </c>
      <c r="E41" s="34">
        <v>5</v>
      </c>
      <c r="G41" s="34">
        <f t="shared" si="10"/>
        <v>65</v>
      </c>
    </row>
    <row r="42" spans="1:17" x14ac:dyDescent="0.3">
      <c r="C42" s="10" t="s">
        <v>45</v>
      </c>
      <c r="E42" s="34">
        <v>2</v>
      </c>
      <c r="G42" s="34">
        <f t="shared" si="10"/>
        <v>26</v>
      </c>
    </row>
    <row r="43" spans="1:17" x14ac:dyDescent="0.3">
      <c r="C43" s="10" t="s">
        <v>46</v>
      </c>
      <c r="E43" s="34">
        <v>4</v>
      </c>
      <c r="G43" s="34">
        <f>$D$36*E43</f>
        <v>52</v>
      </c>
    </row>
  </sheetData>
  <sortState xmlns:xlrd2="http://schemas.microsoft.com/office/spreadsheetml/2017/richdata2" ref="A9:P25">
    <sortCondition ref="M9:M25"/>
  </sortState>
  <mergeCells count="10">
    <mergeCell ref="A6:B6"/>
    <mergeCell ref="E6:F6"/>
    <mergeCell ref="I6:J6"/>
    <mergeCell ref="N6:O6"/>
    <mergeCell ref="A1:P1"/>
    <mergeCell ref="A2:P2"/>
    <mergeCell ref="B4:C4"/>
    <mergeCell ref="G4:H4"/>
    <mergeCell ref="L4:M4"/>
    <mergeCell ref="O4:P4"/>
  </mergeCells>
  <conditionalFormatting sqref="A9:C29">
    <cfRule type="expression" dxfId="45" priority="1">
      <formula>MOD(ROW(),2)</formula>
    </cfRule>
  </conditionalFormatting>
  <conditionalFormatting sqref="D29:H29 J29:P29">
    <cfRule type="expression" dxfId="44" priority="47">
      <formula>MOD(ROW(),2)</formula>
    </cfRule>
  </conditionalFormatting>
  <conditionalFormatting sqref="D9:P28">
    <cfRule type="expression" dxfId="43" priority="2">
      <formula>MOD(ROW(),2)</formula>
    </cfRule>
  </conditionalFormatting>
  <conditionalFormatting sqref="I29:I34">
    <cfRule type="expression" dxfId="42" priority="25">
      <formula>MOD(ROW(),2)</formula>
    </cfRule>
  </conditionalFormatting>
  <conditionalFormatting sqref="K30:K34">
    <cfRule type="expression" dxfId="41" priority="24">
      <formula>MOD(ROW(),2)</formula>
    </cfRule>
  </conditionalFormatting>
  <conditionalFormatting sqref="O30:O34">
    <cfRule type="expression" dxfId="40" priority="11">
      <formula>MOD(ROW(),2)</formula>
    </cfRule>
  </conditionalFormatting>
  <pageMargins left="0.7" right="0.7" top="0.75" bottom="0.75" header="0.3" footer="0.3"/>
  <pageSetup scale="5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45"/>
  <sheetViews>
    <sheetView zoomScale="80" zoomScaleNormal="80" workbookViewId="0">
      <selection activeCell="O9" sqref="O9"/>
    </sheetView>
  </sheetViews>
  <sheetFormatPr defaultColWidth="9.109375" defaultRowHeight="15.6" x14ac:dyDescent="0.3"/>
  <cols>
    <col min="1" max="1" width="9.109375" style="10"/>
    <col min="2" max="2" width="11.6640625" style="10" customWidth="1"/>
    <col min="3" max="3" width="19.33203125" style="10" bestFit="1" customWidth="1"/>
    <col min="4" max="4" width="5.88671875" style="10" customWidth="1"/>
    <col min="5" max="6" width="9.109375" style="10" customWidth="1"/>
    <col min="7" max="7" width="11.33203125" style="10" customWidth="1"/>
    <col min="8" max="10" width="9.109375" style="10" customWidth="1"/>
    <col min="11" max="11" width="9.33203125" style="10" customWidth="1"/>
    <col min="12" max="12" width="9.109375" style="10" customWidth="1"/>
    <col min="13" max="13" width="9.109375" style="10"/>
    <col min="14" max="14" width="7.6640625" style="10" customWidth="1"/>
    <col min="15" max="15" width="11.44140625" style="10" customWidth="1"/>
    <col min="16" max="16" width="9.109375" style="10"/>
    <col min="17" max="17" width="9.109375" style="16"/>
    <col min="18" max="16384" width="9.109375" style="10"/>
  </cols>
  <sheetData>
    <row r="1" spans="1:17" s="15" customFormat="1" ht="21" x14ac:dyDescent="0.4">
      <c r="A1" s="130" t="s">
        <v>57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54"/>
    </row>
    <row r="2" spans="1:17" s="15" customFormat="1" ht="21" x14ac:dyDescent="0.4">
      <c r="A2" s="130" t="s">
        <v>98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54"/>
    </row>
    <row r="3" spans="1:17" ht="16.2" thickBot="1" x14ac:dyDescent="0.3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spans="1:17" ht="16.2" thickBot="1" x14ac:dyDescent="0.35">
      <c r="A4" s="17" t="s">
        <v>17</v>
      </c>
      <c r="B4" s="144">
        <v>45773</v>
      </c>
      <c r="C4" s="145"/>
      <c r="G4" s="142" t="s">
        <v>18</v>
      </c>
      <c r="H4" s="146"/>
      <c r="I4" s="18">
        <v>0.23958333333333334</v>
      </c>
      <c r="L4" s="142" t="s">
        <v>19</v>
      </c>
      <c r="M4" s="147"/>
      <c r="N4" s="19">
        <v>0.25</v>
      </c>
      <c r="O4" s="148" t="s">
        <v>20</v>
      </c>
      <c r="P4" s="149"/>
    </row>
    <row r="5" spans="1:17" ht="16.2" thickBot="1" x14ac:dyDescent="0.35">
      <c r="A5" s="20"/>
      <c r="B5" s="21"/>
      <c r="C5" s="21"/>
      <c r="E5" s="14"/>
      <c r="F5" s="14"/>
      <c r="H5" s="22"/>
      <c r="I5" s="22"/>
      <c r="K5" s="14"/>
      <c r="L5" s="14"/>
    </row>
    <row r="6" spans="1:17" ht="16.2" thickBot="1" x14ac:dyDescent="0.35">
      <c r="A6" s="140" t="s">
        <v>21</v>
      </c>
      <c r="B6" s="140"/>
      <c r="C6" s="23" t="s">
        <v>60</v>
      </c>
      <c r="E6" s="141" t="s">
        <v>22</v>
      </c>
      <c r="F6" s="141"/>
      <c r="G6" s="24" t="s">
        <v>60</v>
      </c>
      <c r="H6" s="22"/>
      <c r="I6" s="142" t="s">
        <v>23</v>
      </c>
      <c r="J6" s="143"/>
      <c r="K6" s="25">
        <v>0.2638888888888889</v>
      </c>
      <c r="L6" s="14"/>
      <c r="N6" s="141" t="s">
        <v>24</v>
      </c>
      <c r="O6" s="142"/>
      <c r="P6" s="26">
        <v>0.125</v>
      </c>
    </row>
    <row r="8" spans="1:17" s="28" customFormat="1" ht="62.4" x14ac:dyDescent="0.3">
      <c r="A8" s="27" t="s">
        <v>25</v>
      </c>
      <c r="B8" s="27" t="s">
        <v>63</v>
      </c>
      <c r="C8" s="27" t="s">
        <v>4</v>
      </c>
      <c r="D8" s="27" t="s">
        <v>27</v>
      </c>
      <c r="E8" s="27" t="s">
        <v>28</v>
      </c>
      <c r="F8" s="27" t="s">
        <v>29</v>
      </c>
      <c r="G8" s="27" t="s">
        <v>30</v>
      </c>
      <c r="H8" s="27" t="s">
        <v>31</v>
      </c>
      <c r="I8" s="27" t="s">
        <v>32</v>
      </c>
      <c r="J8" s="27" t="s">
        <v>33</v>
      </c>
      <c r="K8" s="27" t="s">
        <v>34</v>
      </c>
      <c r="L8" s="27" t="s">
        <v>35</v>
      </c>
      <c r="M8" s="27" t="s">
        <v>36</v>
      </c>
      <c r="N8" s="27" t="s">
        <v>2</v>
      </c>
      <c r="O8" s="27" t="s">
        <v>37</v>
      </c>
      <c r="P8" s="27" t="s">
        <v>2</v>
      </c>
      <c r="Q8" s="28" t="s">
        <v>68</v>
      </c>
    </row>
    <row r="9" spans="1:17" ht="18" x14ac:dyDescent="0.3">
      <c r="A9" s="29"/>
      <c r="B9" s="29"/>
      <c r="C9" s="5" t="s">
        <v>12</v>
      </c>
      <c r="D9" s="92" t="s">
        <v>11</v>
      </c>
      <c r="E9" s="5">
        <v>4.97</v>
      </c>
      <c r="F9" s="5">
        <v>5</v>
      </c>
      <c r="G9" s="31">
        <v>11.62</v>
      </c>
      <c r="H9" s="5"/>
      <c r="I9" s="31">
        <f t="shared" ref="I9:I28" si="0">IF(F9="","",H9*-0.25)</f>
        <v>0</v>
      </c>
      <c r="J9" s="5"/>
      <c r="K9" s="31">
        <f t="shared" ref="K9:K28" si="1">IF(F9="","",J9*-1)</f>
        <v>0</v>
      </c>
      <c r="L9" s="31">
        <f t="shared" ref="L9:L28" si="2">IF(D9="","",(IF(F9="","",(IF(F9=0,0,G9+I9+K9)))))</f>
        <v>11.62</v>
      </c>
      <c r="M9" s="5">
        <v>1</v>
      </c>
      <c r="N9" s="5" t="s">
        <v>38</v>
      </c>
      <c r="O9" s="32">
        <f t="shared" ref="O9:O28" si="3">IF(M9=1,$G$40,(IF(M9=2,$G$41,(IF(M9=3,$G$42,"")))))</f>
        <v>45</v>
      </c>
      <c r="P9" s="32">
        <f t="shared" ref="P9:P28" si="4">IF(N9="BF",$G$43,"")</f>
        <v>25</v>
      </c>
      <c r="Q9" s="16">
        <v>1</v>
      </c>
    </row>
    <row r="10" spans="1:17" x14ac:dyDescent="0.3">
      <c r="A10" s="29"/>
      <c r="B10" s="29"/>
      <c r="C10" s="5" t="s">
        <v>13</v>
      </c>
      <c r="D10" s="30"/>
      <c r="E10" s="5"/>
      <c r="F10" s="5">
        <v>5</v>
      </c>
      <c r="G10" s="31">
        <v>10.47</v>
      </c>
      <c r="H10" s="5"/>
      <c r="I10" s="31">
        <f t="shared" si="0"/>
        <v>0</v>
      </c>
      <c r="J10" s="5"/>
      <c r="K10" s="31">
        <f t="shared" si="1"/>
        <v>0</v>
      </c>
      <c r="L10" s="31" t="str">
        <f t="shared" si="2"/>
        <v/>
      </c>
      <c r="M10" s="5">
        <v>2</v>
      </c>
      <c r="N10" s="5"/>
      <c r="O10" s="32">
        <f t="shared" si="3"/>
        <v>30</v>
      </c>
      <c r="P10" s="32" t="str">
        <f t="shared" si="4"/>
        <v/>
      </c>
      <c r="Q10" s="16">
        <v>2</v>
      </c>
    </row>
    <row r="11" spans="1:17" x14ac:dyDescent="0.3">
      <c r="A11" s="29"/>
      <c r="B11" s="29"/>
      <c r="C11" s="5" t="s">
        <v>61</v>
      </c>
      <c r="D11" s="30"/>
      <c r="E11" s="5"/>
      <c r="F11" s="5">
        <v>5</v>
      </c>
      <c r="G11" s="31">
        <v>9.07</v>
      </c>
      <c r="H11" s="5"/>
      <c r="I11" s="31">
        <f t="shared" si="0"/>
        <v>0</v>
      </c>
      <c r="J11" s="5"/>
      <c r="K11" s="31">
        <f t="shared" si="1"/>
        <v>0</v>
      </c>
      <c r="L11" s="31" t="str">
        <f t="shared" si="2"/>
        <v/>
      </c>
      <c r="M11" s="5">
        <v>3</v>
      </c>
      <c r="N11" s="5"/>
      <c r="O11" s="32">
        <f t="shared" si="3"/>
        <v>20</v>
      </c>
      <c r="P11" s="32" t="str">
        <f t="shared" si="4"/>
        <v/>
      </c>
      <c r="Q11" s="16">
        <v>3</v>
      </c>
    </row>
    <row r="12" spans="1:17" x14ac:dyDescent="0.3">
      <c r="A12" s="29"/>
      <c r="B12" s="29"/>
      <c r="C12" s="5" t="s">
        <v>8</v>
      </c>
      <c r="D12" s="30"/>
      <c r="E12" s="5"/>
      <c r="F12" s="5">
        <v>5</v>
      </c>
      <c r="G12" s="31">
        <v>8.9499999999999993</v>
      </c>
      <c r="H12" s="5"/>
      <c r="I12" s="31">
        <f t="shared" si="0"/>
        <v>0</v>
      </c>
      <c r="J12" s="5"/>
      <c r="K12" s="31">
        <f t="shared" si="1"/>
        <v>0</v>
      </c>
      <c r="L12" s="31" t="str">
        <f t="shared" si="2"/>
        <v/>
      </c>
      <c r="M12" s="5">
        <v>4</v>
      </c>
      <c r="N12" s="5"/>
      <c r="O12" s="32" t="str">
        <f t="shared" si="3"/>
        <v/>
      </c>
      <c r="P12" s="32" t="str">
        <f t="shared" si="4"/>
        <v/>
      </c>
      <c r="Q12" s="16">
        <v>4</v>
      </c>
    </row>
    <row r="13" spans="1:17" ht="18" x14ac:dyDescent="0.3">
      <c r="A13" s="29"/>
      <c r="B13" s="29"/>
      <c r="C13" s="5" t="s">
        <v>51</v>
      </c>
      <c r="D13" s="92" t="s">
        <v>11</v>
      </c>
      <c r="E13" s="5"/>
      <c r="F13" s="5">
        <v>5</v>
      </c>
      <c r="G13" s="31">
        <v>8.27</v>
      </c>
      <c r="H13" s="5"/>
      <c r="I13" s="31">
        <f t="shared" si="0"/>
        <v>0</v>
      </c>
      <c r="J13" s="5"/>
      <c r="K13" s="31">
        <f t="shared" si="1"/>
        <v>0</v>
      </c>
      <c r="L13" s="31">
        <f t="shared" si="2"/>
        <v>8.27</v>
      </c>
      <c r="M13" s="5">
        <v>5</v>
      </c>
      <c r="N13" s="5"/>
      <c r="O13" s="32" t="str">
        <f t="shared" si="3"/>
        <v/>
      </c>
      <c r="P13" s="32" t="str">
        <f t="shared" si="4"/>
        <v/>
      </c>
      <c r="Q13" s="16">
        <v>5</v>
      </c>
    </row>
    <row r="14" spans="1:17" ht="18" x14ac:dyDescent="0.3">
      <c r="A14" s="29"/>
      <c r="B14" s="29"/>
      <c r="C14" s="5" t="s">
        <v>9</v>
      </c>
      <c r="D14" s="92" t="s">
        <v>11</v>
      </c>
      <c r="E14" s="5"/>
      <c r="F14" s="5">
        <v>4</v>
      </c>
      <c r="G14" s="31">
        <v>7.04</v>
      </c>
      <c r="H14" s="5"/>
      <c r="I14" s="31">
        <f t="shared" si="0"/>
        <v>0</v>
      </c>
      <c r="J14" s="5"/>
      <c r="K14" s="31">
        <f t="shared" si="1"/>
        <v>0</v>
      </c>
      <c r="L14" s="31">
        <f t="shared" si="2"/>
        <v>7.04</v>
      </c>
      <c r="M14" s="5">
        <v>6</v>
      </c>
      <c r="N14" s="5"/>
      <c r="O14" s="32" t="str">
        <f t="shared" si="3"/>
        <v/>
      </c>
      <c r="P14" s="32" t="str">
        <f t="shared" si="4"/>
        <v/>
      </c>
      <c r="Q14" s="16">
        <v>6</v>
      </c>
    </row>
    <row r="15" spans="1:17" ht="18" x14ac:dyDescent="0.3">
      <c r="A15" s="29"/>
      <c r="B15" s="29"/>
      <c r="C15" s="5" t="s">
        <v>113</v>
      </c>
      <c r="D15" s="92" t="s">
        <v>11</v>
      </c>
      <c r="E15" s="5">
        <v>2.58</v>
      </c>
      <c r="F15" s="5">
        <v>5</v>
      </c>
      <c r="G15" s="31">
        <v>6.97</v>
      </c>
      <c r="H15" s="5"/>
      <c r="I15" s="31">
        <f t="shared" si="0"/>
        <v>0</v>
      </c>
      <c r="J15" s="5"/>
      <c r="K15" s="31">
        <f t="shared" si="1"/>
        <v>0</v>
      </c>
      <c r="L15" s="31">
        <f t="shared" si="2"/>
        <v>6.97</v>
      </c>
      <c r="M15" s="5">
        <v>7</v>
      </c>
      <c r="N15" s="5"/>
      <c r="O15" s="32" t="str">
        <f t="shared" si="3"/>
        <v/>
      </c>
      <c r="P15" s="32" t="str">
        <f t="shared" si="4"/>
        <v/>
      </c>
      <c r="Q15" s="16">
        <v>7</v>
      </c>
    </row>
    <row r="16" spans="1:17" ht="18" x14ac:dyDescent="0.3">
      <c r="A16" s="29"/>
      <c r="B16" s="29"/>
      <c r="C16" s="5" t="s">
        <v>76</v>
      </c>
      <c r="D16" s="92" t="s">
        <v>11</v>
      </c>
      <c r="E16" s="5">
        <v>3.02</v>
      </c>
      <c r="F16" s="5">
        <v>4</v>
      </c>
      <c r="G16" s="31">
        <v>6.95</v>
      </c>
      <c r="H16" s="5"/>
      <c r="I16" s="31">
        <f t="shared" si="0"/>
        <v>0</v>
      </c>
      <c r="J16" s="5"/>
      <c r="K16" s="31">
        <f t="shared" si="1"/>
        <v>0</v>
      </c>
      <c r="L16" s="31">
        <f t="shared" si="2"/>
        <v>6.95</v>
      </c>
      <c r="M16" s="5">
        <v>8</v>
      </c>
      <c r="N16" s="5"/>
      <c r="O16" s="32" t="str">
        <f t="shared" si="3"/>
        <v/>
      </c>
      <c r="P16" s="32" t="str">
        <f t="shared" si="4"/>
        <v/>
      </c>
      <c r="Q16" s="16">
        <v>8</v>
      </c>
    </row>
    <row r="17" spans="1:17" x14ac:dyDescent="0.3">
      <c r="A17" s="29"/>
      <c r="B17" s="29"/>
      <c r="C17" s="5" t="s">
        <v>15</v>
      </c>
      <c r="D17" s="30"/>
      <c r="E17" s="5"/>
      <c r="F17" s="5">
        <v>4</v>
      </c>
      <c r="G17" s="31">
        <v>6.28</v>
      </c>
      <c r="H17" s="5"/>
      <c r="I17" s="31">
        <f t="shared" si="0"/>
        <v>0</v>
      </c>
      <c r="J17" s="5"/>
      <c r="K17" s="31">
        <f t="shared" si="1"/>
        <v>0</v>
      </c>
      <c r="L17" s="31" t="str">
        <f t="shared" si="2"/>
        <v/>
      </c>
      <c r="M17" s="5">
        <v>9</v>
      </c>
      <c r="N17" s="5"/>
      <c r="O17" s="32" t="str">
        <f t="shared" si="3"/>
        <v/>
      </c>
      <c r="P17" s="32" t="str">
        <f t="shared" si="4"/>
        <v/>
      </c>
      <c r="Q17" s="16">
        <v>9</v>
      </c>
    </row>
    <row r="18" spans="1:17" x14ac:dyDescent="0.3">
      <c r="A18" s="29"/>
      <c r="B18" s="29"/>
      <c r="C18" s="5" t="s">
        <v>112</v>
      </c>
      <c r="D18" s="30"/>
      <c r="E18" s="5"/>
      <c r="F18" s="5">
        <v>5</v>
      </c>
      <c r="G18" s="31">
        <v>5.69</v>
      </c>
      <c r="H18" s="5"/>
      <c r="I18" s="31">
        <f t="shared" si="0"/>
        <v>0</v>
      </c>
      <c r="J18" s="5"/>
      <c r="K18" s="31">
        <f t="shared" si="1"/>
        <v>0</v>
      </c>
      <c r="L18" s="31" t="str">
        <f t="shared" si="2"/>
        <v/>
      </c>
      <c r="M18" s="5">
        <v>10</v>
      </c>
      <c r="N18" s="5"/>
      <c r="O18" s="32" t="str">
        <f t="shared" si="3"/>
        <v/>
      </c>
      <c r="P18" s="32" t="str">
        <f t="shared" si="4"/>
        <v/>
      </c>
      <c r="Q18" s="16">
        <v>10</v>
      </c>
    </row>
    <row r="19" spans="1:17" x14ac:dyDescent="0.3">
      <c r="A19" s="29"/>
      <c r="B19" s="57"/>
      <c r="C19" s="5" t="s">
        <v>7</v>
      </c>
      <c r="D19" s="30"/>
      <c r="E19" s="5">
        <v>4.04</v>
      </c>
      <c r="F19" s="5">
        <v>2</v>
      </c>
      <c r="G19" s="31">
        <v>5.49</v>
      </c>
      <c r="H19" s="5"/>
      <c r="I19" s="31">
        <f t="shared" si="0"/>
        <v>0</v>
      </c>
      <c r="J19" s="5"/>
      <c r="K19" s="31">
        <f t="shared" si="1"/>
        <v>0</v>
      </c>
      <c r="L19" s="31" t="str">
        <f t="shared" si="2"/>
        <v/>
      </c>
      <c r="M19" s="5">
        <v>11</v>
      </c>
      <c r="N19" s="5"/>
      <c r="O19" s="32" t="str">
        <f t="shared" si="3"/>
        <v/>
      </c>
      <c r="P19" s="32" t="str">
        <f t="shared" si="4"/>
        <v/>
      </c>
      <c r="Q19" s="16">
        <v>11</v>
      </c>
    </row>
    <row r="20" spans="1:17" x14ac:dyDescent="0.3">
      <c r="A20" s="29"/>
      <c r="B20" s="29"/>
      <c r="C20" s="5" t="s">
        <v>73</v>
      </c>
      <c r="D20" s="30"/>
      <c r="E20" s="5"/>
      <c r="F20" s="5">
        <v>2</v>
      </c>
      <c r="G20" s="31">
        <v>4.54</v>
      </c>
      <c r="H20" s="5"/>
      <c r="I20" s="31">
        <f t="shared" si="0"/>
        <v>0</v>
      </c>
      <c r="J20" s="5"/>
      <c r="K20" s="31">
        <f t="shared" si="1"/>
        <v>0</v>
      </c>
      <c r="L20" s="31" t="str">
        <f t="shared" si="2"/>
        <v/>
      </c>
      <c r="M20" s="5">
        <v>12</v>
      </c>
      <c r="N20" s="5"/>
      <c r="O20" s="32" t="str">
        <f t="shared" si="3"/>
        <v/>
      </c>
      <c r="P20" s="32" t="str">
        <f t="shared" si="4"/>
        <v/>
      </c>
      <c r="Q20" s="16">
        <v>12</v>
      </c>
    </row>
    <row r="21" spans="1:17" x14ac:dyDescent="0.3">
      <c r="A21" s="29"/>
      <c r="B21" s="29"/>
      <c r="C21" s="5" t="s">
        <v>14</v>
      </c>
      <c r="D21" s="30"/>
      <c r="E21" s="5"/>
      <c r="F21" s="5">
        <v>1</v>
      </c>
      <c r="G21" s="31">
        <v>2.21</v>
      </c>
      <c r="H21" s="5"/>
      <c r="I21" s="31">
        <f t="shared" si="0"/>
        <v>0</v>
      </c>
      <c r="J21" s="5"/>
      <c r="K21" s="31">
        <f t="shared" si="1"/>
        <v>0</v>
      </c>
      <c r="L21" s="31" t="str">
        <f t="shared" si="2"/>
        <v/>
      </c>
      <c r="M21" s="5">
        <v>13</v>
      </c>
      <c r="N21" s="5"/>
      <c r="O21" s="32" t="str">
        <f t="shared" si="3"/>
        <v/>
      </c>
      <c r="P21" s="32" t="str">
        <f t="shared" si="4"/>
        <v/>
      </c>
      <c r="Q21" s="16">
        <v>13</v>
      </c>
    </row>
    <row r="22" spans="1:17" x14ac:dyDescent="0.3">
      <c r="A22" s="29"/>
      <c r="B22" s="29"/>
      <c r="C22" s="5" t="s">
        <v>72</v>
      </c>
      <c r="D22" s="30"/>
      <c r="E22" s="5"/>
      <c r="F22" s="5">
        <v>1</v>
      </c>
      <c r="G22" s="31">
        <v>2.02</v>
      </c>
      <c r="H22" s="5"/>
      <c r="I22" s="31">
        <f t="shared" si="0"/>
        <v>0</v>
      </c>
      <c r="J22" s="5"/>
      <c r="K22" s="31">
        <f t="shared" si="1"/>
        <v>0</v>
      </c>
      <c r="L22" s="31" t="str">
        <f t="shared" si="2"/>
        <v/>
      </c>
      <c r="M22" s="5">
        <v>14</v>
      </c>
      <c r="N22" s="5"/>
      <c r="O22" s="32" t="str">
        <f t="shared" si="3"/>
        <v/>
      </c>
      <c r="P22" s="32" t="str">
        <f t="shared" si="4"/>
        <v/>
      </c>
      <c r="Q22" s="16">
        <v>14</v>
      </c>
    </row>
    <row r="23" spans="1:17" ht="18" x14ac:dyDescent="0.3">
      <c r="A23" s="29"/>
      <c r="B23" s="29"/>
      <c r="C23" s="5" t="s">
        <v>50</v>
      </c>
      <c r="D23" s="92"/>
      <c r="E23" s="5"/>
      <c r="F23" s="5">
        <v>1</v>
      </c>
      <c r="G23" s="31">
        <v>1.85</v>
      </c>
      <c r="H23" s="5"/>
      <c r="I23" s="31">
        <f t="shared" si="0"/>
        <v>0</v>
      </c>
      <c r="J23" s="5"/>
      <c r="K23" s="31">
        <f t="shared" si="1"/>
        <v>0</v>
      </c>
      <c r="L23" s="31" t="str">
        <f t="shared" si="2"/>
        <v/>
      </c>
      <c r="M23" s="5">
        <v>15</v>
      </c>
      <c r="N23" s="5"/>
      <c r="O23" s="32" t="str">
        <f t="shared" si="3"/>
        <v/>
      </c>
      <c r="P23" s="32" t="str">
        <f t="shared" si="4"/>
        <v/>
      </c>
      <c r="Q23" s="16">
        <v>15</v>
      </c>
    </row>
    <row r="24" spans="1:17" x14ac:dyDescent="0.3">
      <c r="A24" s="29"/>
      <c r="B24" s="29"/>
      <c r="C24" s="5"/>
      <c r="D24" s="58"/>
      <c r="E24" s="5"/>
      <c r="F24" s="5">
        <v>0</v>
      </c>
      <c r="G24" s="31"/>
      <c r="H24" s="5"/>
      <c r="I24" s="31">
        <f t="shared" si="0"/>
        <v>0</v>
      </c>
      <c r="J24" s="5"/>
      <c r="K24" s="31">
        <f t="shared" si="1"/>
        <v>0</v>
      </c>
      <c r="L24" s="31" t="str">
        <f t="shared" si="2"/>
        <v/>
      </c>
      <c r="M24" s="5">
        <v>16</v>
      </c>
      <c r="N24" s="5"/>
      <c r="O24" s="32" t="str">
        <f t="shared" si="3"/>
        <v/>
      </c>
      <c r="P24" s="32" t="str">
        <f t="shared" si="4"/>
        <v/>
      </c>
      <c r="Q24" s="16">
        <v>16</v>
      </c>
    </row>
    <row r="25" spans="1:17" x14ac:dyDescent="0.3">
      <c r="A25" s="29"/>
      <c r="B25" s="29"/>
      <c r="C25" s="5"/>
      <c r="D25" s="30"/>
      <c r="E25" s="5"/>
      <c r="F25" s="5">
        <v>0</v>
      </c>
      <c r="G25" s="31"/>
      <c r="H25" s="5"/>
      <c r="I25" s="31">
        <f t="shared" si="0"/>
        <v>0</v>
      </c>
      <c r="J25" s="5"/>
      <c r="K25" s="31">
        <f t="shared" si="1"/>
        <v>0</v>
      </c>
      <c r="L25" s="31" t="str">
        <f t="shared" si="2"/>
        <v/>
      </c>
      <c r="M25" s="5">
        <v>16</v>
      </c>
      <c r="N25" s="5"/>
      <c r="O25" s="32" t="str">
        <f t="shared" si="3"/>
        <v/>
      </c>
      <c r="P25" s="32" t="str">
        <f t="shared" si="4"/>
        <v/>
      </c>
      <c r="Q25" s="16">
        <v>17</v>
      </c>
    </row>
    <row r="26" spans="1:17" x14ac:dyDescent="0.3">
      <c r="A26" s="29"/>
      <c r="B26" s="29"/>
      <c r="C26" s="5"/>
      <c r="D26" s="30"/>
      <c r="E26" s="5"/>
      <c r="F26" s="5"/>
      <c r="G26" s="31"/>
      <c r="H26" s="5"/>
      <c r="I26" s="31" t="str">
        <f t="shared" si="0"/>
        <v/>
      </c>
      <c r="J26" s="5"/>
      <c r="K26" s="31" t="str">
        <f t="shared" si="1"/>
        <v/>
      </c>
      <c r="L26" s="31" t="str">
        <f t="shared" si="2"/>
        <v/>
      </c>
      <c r="M26" s="5"/>
      <c r="N26" s="5"/>
      <c r="O26" s="32" t="str">
        <f t="shared" si="3"/>
        <v/>
      </c>
      <c r="P26" s="32" t="str">
        <f t="shared" si="4"/>
        <v/>
      </c>
      <c r="Q26" s="16">
        <v>18</v>
      </c>
    </row>
    <row r="27" spans="1:17" x14ac:dyDescent="0.3">
      <c r="A27" s="29"/>
      <c r="B27" s="29"/>
      <c r="C27" s="5"/>
      <c r="D27" s="30"/>
      <c r="E27" s="5"/>
      <c r="F27" s="5"/>
      <c r="G27" s="31"/>
      <c r="H27" s="5"/>
      <c r="I27" s="31" t="str">
        <f t="shared" si="0"/>
        <v/>
      </c>
      <c r="J27" s="5"/>
      <c r="K27" s="31" t="str">
        <f t="shared" si="1"/>
        <v/>
      </c>
      <c r="L27" s="31" t="str">
        <f t="shared" si="2"/>
        <v/>
      </c>
      <c r="M27" s="5"/>
      <c r="N27" s="5"/>
      <c r="O27" s="32" t="str">
        <f t="shared" si="3"/>
        <v/>
      </c>
      <c r="P27" s="32" t="str">
        <f t="shared" si="4"/>
        <v/>
      </c>
      <c r="Q27" s="16">
        <v>19</v>
      </c>
    </row>
    <row r="28" spans="1:17" x14ac:dyDescent="0.3">
      <c r="A28" s="29"/>
      <c r="B28" s="29"/>
      <c r="C28" s="5"/>
      <c r="D28" s="30"/>
      <c r="E28" s="5"/>
      <c r="F28" s="5"/>
      <c r="G28" s="55"/>
      <c r="H28" s="5"/>
      <c r="I28" s="31" t="str">
        <f t="shared" si="0"/>
        <v/>
      </c>
      <c r="J28" s="5"/>
      <c r="K28" s="31" t="str">
        <f t="shared" si="1"/>
        <v/>
      </c>
      <c r="L28" s="31" t="str">
        <f t="shared" si="2"/>
        <v/>
      </c>
      <c r="M28" s="5"/>
      <c r="N28" s="5"/>
      <c r="O28" s="32" t="str">
        <f t="shared" si="3"/>
        <v/>
      </c>
      <c r="P28" s="32" t="str">
        <f t="shared" si="4"/>
        <v/>
      </c>
      <c r="Q28" s="16">
        <v>20</v>
      </c>
    </row>
    <row r="29" spans="1:17" x14ac:dyDescent="0.3">
      <c r="A29" s="29"/>
      <c r="B29" s="29"/>
      <c r="C29" s="5"/>
      <c r="D29" s="30"/>
      <c r="E29" s="5"/>
      <c r="F29" s="5"/>
      <c r="G29" s="31"/>
      <c r="H29" s="5"/>
      <c r="I29" s="31" t="str">
        <f t="shared" ref="I29" si="5">IF(F29="","",H29*-0.25)</f>
        <v/>
      </c>
      <c r="J29" s="5"/>
      <c r="K29" s="31" t="str">
        <f t="shared" ref="K29" si="6">IF(F29="","",J29*-1)</f>
        <v/>
      </c>
      <c r="L29" s="31" t="str">
        <f t="shared" ref="L29" si="7">IF(D29="","",(IF(F29="","",(IF(F29=0,0,G29+I29+K29)))))</f>
        <v/>
      </c>
      <c r="M29" s="5"/>
      <c r="N29" s="5"/>
      <c r="O29" s="32" t="str">
        <f t="shared" ref="O29" si="8">IF(M29=1,$G$40,(IF(M29=2,$G$41,(IF(M29=3,$G$42,"")))))</f>
        <v/>
      </c>
      <c r="P29" s="32" t="str">
        <f t="shared" ref="P29" si="9">IF(N29="BF",$G$43,"")</f>
        <v/>
      </c>
      <c r="Q29" s="16">
        <v>21</v>
      </c>
    </row>
    <row r="30" spans="1:17" x14ac:dyDescent="0.3">
      <c r="A30" s="29"/>
      <c r="B30" s="29"/>
      <c r="C30" s="5"/>
      <c r="D30" s="30"/>
      <c r="E30" s="5"/>
      <c r="F30" s="5"/>
      <c r="G30" s="31"/>
      <c r="H30" s="5"/>
      <c r="I30" s="31" t="str">
        <f t="shared" ref="I30:I36" si="10">IF(F30="","",H30*-0.25)</f>
        <v/>
      </c>
      <c r="J30" s="5"/>
      <c r="K30" s="31" t="str">
        <f t="shared" ref="K30:K36" si="11">IF(F30="","",J30*-1)</f>
        <v/>
      </c>
      <c r="L30" s="31" t="str">
        <f t="shared" ref="L30:L31" si="12">IF(D30="","",(IF(F30="","",(IF(F30=0,0,G30+I30+K30)))))</f>
        <v/>
      </c>
      <c r="M30" s="5"/>
      <c r="N30" s="5"/>
      <c r="O30" s="32" t="str">
        <f t="shared" ref="O30:O36" si="13">IF(M30=1,$G$40,(IF(M30=2,$G$41,(IF(M30=3,$G$42,"")))))</f>
        <v/>
      </c>
      <c r="P30" s="32" t="str">
        <f t="shared" ref="P30:P31" si="14">IF(N30="BF",$G$43,"")</f>
        <v/>
      </c>
      <c r="Q30" s="16">
        <v>22</v>
      </c>
    </row>
    <row r="31" spans="1:17" x14ac:dyDescent="0.3">
      <c r="A31" s="29"/>
      <c r="B31" s="29"/>
      <c r="C31" s="5"/>
      <c r="D31" s="30"/>
      <c r="E31" s="5"/>
      <c r="F31" s="5"/>
      <c r="G31" s="31"/>
      <c r="H31" s="5"/>
      <c r="I31" s="31" t="str">
        <f t="shared" si="10"/>
        <v/>
      </c>
      <c r="J31" s="5"/>
      <c r="K31" s="31" t="str">
        <f t="shared" si="11"/>
        <v/>
      </c>
      <c r="L31" s="31" t="str">
        <f t="shared" si="12"/>
        <v/>
      </c>
      <c r="M31" s="5"/>
      <c r="N31" s="5"/>
      <c r="O31" s="32" t="str">
        <f t="shared" si="13"/>
        <v/>
      </c>
      <c r="P31" s="32" t="str">
        <f t="shared" si="14"/>
        <v/>
      </c>
      <c r="Q31" s="16">
        <v>23</v>
      </c>
    </row>
    <row r="32" spans="1:17" x14ac:dyDescent="0.3">
      <c r="A32" s="5"/>
      <c r="B32" s="5"/>
      <c r="C32" s="5"/>
      <c r="D32" s="30"/>
      <c r="E32" s="5"/>
      <c r="F32" s="5"/>
      <c r="G32" s="5"/>
      <c r="H32" s="5"/>
      <c r="I32" s="31" t="str">
        <f t="shared" si="10"/>
        <v/>
      </c>
      <c r="J32" s="5"/>
      <c r="K32" s="31" t="str">
        <f t="shared" si="11"/>
        <v/>
      </c>
      <c r="L32" s="5"/>
      <c r="M32" s="5"/>
      <c r="N32" s="5"/>
      <c r="O32" s="32" t="str">
        <f t="shared" si="13"/>
        <v/>
      </c>
      <c r="P32" s="5"/>
    </row>
    <row r="33" spans="1:16" x14ac:dyDescent="0.3">
      <c r="A33" s="40"/>
      <c r="B33" s="40"/>
      <c r="C33" s="40"/>
      <c r="D33" s="51"/>
      <c r="E33" s="40"/>
      <c r="F33" s="40"/>
      <c r="G33" s="40"/>
      <c r="H33" s="40"/>
      <c r="I33" s="52" t="str">
        <f t="shared" si="10"/>
        <v/>
      </c>
      <c r="J33" s="40"/>
      <c r="K33" s="52" t="str">
        <f t="shared" si="11"/>
        <v/>
      </c>
      <c r="L33" s="40"/>
      <c r="M33" s="40"/>
      <c r="N33" s="40"/>
      <c r="O33" s="53" t="str">
        <f t="shared" si="13"/>
        <v/>
      </c>
      <c r="P33" s="40"/>
    </row>
    <row r="34" spans="1:16" x14ac:dyDescent="0.3">
      <c r="A34" s="5"/>
      <c r="B34" s="5"/>
      <c r="C34" s="5"/>
      <c r="D34" s="30"/>
      <c r="E34" s="5"/>
      <c r="F34" s="5"/>
      <c r="G34" s="5"/>
      <c r="H34" s="5"/>
      <c r="I34" s="31" t="str">
        <f t="shared" si="10"/>
        <v/>
      </c>
      <c r="J34" s="5"/>
      <c r="K34" s="31" t="str">
        <f t="shared" si="11"/>
        <v/>
      </c>
      <c r="L34" s="5"/>
      <c r="M34" s="5"/>
      <c r="N34" s="5"/>
      <c r="O34" s="32" t="str">
        <f t="shared" si="13"/>
        <v/>
      </c>
      <c r="P34" s="5"/>
    </row>
    <row r="35" spans="1:16" x14ac:dyDescent="0.3">
      <c r="A35" s="40"/>
      <c r="B35" s="40"/>
      <c r="C35" s="40"/>
      <c r="D35" s="51"/>
      <c r="E35" s="40"/>
      <c r="F35" s="40"/>
      <c r="G35" s="40"/>
      <c r="H35" s="40"/>
      <c r="I35" s="52" t="str">
        <f t="shared" si="10"/>
        <v/>
      </c>
      <c r="J35" s="40"/>
      <c r="K35" s="52" t="str">
        <f t="shared" si="11"/>
        <v/>
      </c>
      <c r="L35" s="40"/>
      <c r="M35" s="40"/>
      <c r="N35" s="40"/>
      <c r="O35" s="53" t="str">
        <f t="shared" si="13"/>
        <v/>
      </c>
      <c r="P35" s="40"/>
    </row>
    <row r="36" spans="1:16" x14ac:dyDescent="0.3">
      <c r="A36" s="5"/>
      <c r="B36" s="5"/>
      <c r="C36" s="5"/>
      <c r="D36" s="30"/>
      <c r="E36" s="5"/>
      <c r="F36" s="5"/>
      <c r="G36" s="5"/>
      <c r="H36" s="5"/>
      <c r="I36" s="31" t="str">
        <f t="shared" si="10"/>
        <v/>
      </c>
      <c r="J36" s="5"/>
      <c r="K36" s="31" t="str">
        <f t="shared" si="11"/>
        <v/>
      </c>
      <c r="L36" s="5"/>
      <c r="M36" s="5"/>
      <c r="N36" s="5"/>
      <c r="O36" s="32" t="str">
        <f t="shared" si="13"/>
        <v/>
      </c>
      <c r="P36" s="5"/>
    </row>
    <row r="37" spans="1:16" x14ac:dyDescent="0.3">
      <c r="D37" s="33"/>
      <c r="G37" s="10" t="s">
        <v>39</v>
      </c>
    </row>
    <row r="38" spans="1:16" x14ac:dyDescent="0.3">
      <c r="C38" s="10" t="s">
        <v>40</v>
      </c>
      <c r="D38" s="10">
        <f>COUNTIF(D9:D31,"P")</f>
        <v>5</v>
      </c>
      <c r="E38" s="10" t="s">
        <v>65</v>
      </c>
      <c r="G38" s="34">
        <f>D38*30</f>
        <v>150</v>
      </c>
    </row>
    <row r="40" spans="1:16" x14ac:dyDescent="0.3">
      <c r="C40" s="10" t="s">
        <v>42</v>
      </c>
      <c r="E40" s="34">
        <v>9</v>
      </c>
      <c r="G40" s="34">
        <f>$D$38*E40</f>
        <v>45</v>
      </c>
    </row>
    <row r="41" spans="1:16" x14ac:dyDescent="0.3">
      <c r="C41" s="10" t="s">
        <v>43</v>
      </c>
      <c r="E41" s="34">
        <v>6</v>
      </c>
      <c r="G41" s="34">
        <f>$D$38*E41</f>
        <v>30</v>
      </c>
    </row>
    <row r="42" spans="1:16" x14ac:dyDescent="0.3">
      <c r="C42" s="10" t="s">
        <v>44</v>
      </c>
      <c r="E42" s="34">
        <v>4</v>
      </c>
      <c r="G42" s="34">
        <f t="shared" ref="G42:G44" si="15">$D$38*E42</f>
        <v>20</v>
      </c>
    </row>
    <row r="43" spans="1:16" x14ac:dyDescent="0.3">
      <c r="C43" s="10" t="s">
        <v>2</v>
      </c>
      <c r="E43" s="34">
        <v>5</v>
      </c>
      <c r="G43" s="34">
        <f t="shared" si="15"/>
        <v>25</v>
      </c>
    </row>
    <row r="44" spans="1:16" x14ac:dyDescent="0.3">
      <c r="C44" s="10" t="s">
        <v>45</v>
      </c>
      <c r="E44" s="34">
        <v>2</v>
      </c>
      <c r="G44" s="34">
        <f t="shared" si="15"/>
        <v>10</v>
      </c>
    </row>
    <row r="45" spans="1:16" x14ac:dyDescent="0.3">
      <c r="C45" s="10" t="s">
        <v>46</v>
      </c>
      <c r="E45" s="34">
        <v>4</v>
      </c>
      <c r="G45" s="34">
        <f>$D$38*E45</f>
        <v>20</v>
      </c>
    </row>
  </sheetData>
  <sortState xmlns:xlrd2="http://schemas.microsoft.com/office/spreadsheetml/2017/richdata2" ref="A10:P28">
    <sortCondition ref="M9:M28"/>
    <sortCondition ref="D9:D28"/>
  </sortState>
  <mergeCells count="10">
    <mergeCell ref="A6:B6"/>
    <mergeCell ref="E6:F6"/>
    <mergeCell ref="I6:J6"/>
    <mergeCell ref="N6:O6"/>
    <mergeCell ref="A1:P1"/>
    <mergeCell ref="A2:P2"/>
    <mergeCell ref="B4:C4"/>
    <mergeCell ref="G4:H4"/>
    <mergeCell ref="L4:M4"/>
    <mergeCell ref="O4:P4"/>
  </mergeCells>
  <conditionalFormatting sqref="A9:C31">
    <cfRule type="expression" dxfId="39" priority="1">
      <formula>MOD(ROW(),2)</formula>
    </cfRule>
  </conditionalFormatting>
  <conditionalFormatting sqref="D31:H31 J31:P31">
    <cfRule type="expression" dxfId="38" priority="39">
      <formula>MOD(ROW(),2)</formula>
    </cfRule>
  </conditionalFormatting>
  <conditionalFormatting sqref="D9:P30">
    <cfRule type="expression" dxfId="37" priority="2">
      <formula>MOD(ROW(),2)</formula>
    </cfRule>
  </conditionalFormatting>
  <conditionalFormatting sqref="I31:I36">
    <cfRule type="expression" dxfId="36" priority="27">
      <formula>MOD(ROW(),2)</formula>
    </cfRule>
  </conditionalFormatting>
  <conditionalFormatting sqref="K32:K36">
    <cfRule type="expression" dxfId="35" priority="26">
      <formula>MOD(ROW(),2)</formula>
    </cfRule>
  </conditionalFormatting>
  <conditionalFormatting sqref="O32:O36">
    <cfRule type="expression" dxfId="34" priority="13">
      <formula>MOD(ROW(),2)</formula>
    </cfRule>
  </conditionalFormatting>
  <printOptions horizontalCentered="1" verticalCentered="1"/>
  <pageMargins left="0.25" right="0.25" top="0.75" bottom="0.75" header="0.3" footer="0.3"/>
  <pageSetup scale="8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42"/>
  <sheetViews>
    <sheetView topLeftCell="A4" zoomScale="90" zoomScaleNormal="90" workbookViewId="0">
      <selection activeCell="B16" sqref="B16:B22"/>
    </sheetView>
  </sheetViews>
  <sheetFormatPr defaultColWidth="9.109375" defaultRowHeight="15.6" x14ac:dyDescent="0.3"/>
  <cols>
    <col min="1" max="1" width="9.109375" style="10"/>
    <col min="2" max="2" width="11.6640625" style="10" customWidth="1"/>
    <col min="3" max="3" width="19.33203125" style="10" bestFit="1" customWidth="1"/>
    <col min="4" max="4" width="5.88671875" style="10" customWidth="1"/>
    <col min="5" max="5" width="9.5546875" style="10" bestFit="1" customWidth="1"/>
    <col min="6" max="6" width="9.109375" style="10"/>
    <col min="7" max="7" width="11.33203125" style="10" customWidth="1"/>
    <col min="8" max="13" width="9.109375" style="10"/>
    <col min="14" max="14" width="7.6640625" style="10" customWidth="1"/>
    <col min="15" max="15" width="10.6640625" style="10" customWidth="1"/>
    <col min="16" max="16384" width="9.109375" style="10"/>
  </cols>
  <sheetData>
    <row r="1" spans="1:16" s="15" customFormat="1" ht="21" customHeight="1" x14ac:dyDescent="0.4">
      <c r="A1" s="130" t="s">
        <v>78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</row>
    <row r="2" spans="1:16" s="15" customFormat="1" ht="21" x14ac:dyDescent="0.4">
      <c r="A2" s="130" t="s">
        <v>99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</row>
    <row r="3" spans="1:16" ht="16.2" thickBot="1" x14ac:dyDescent="0.3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spans="1:16" ht="16.2" thickBot="1" x14ac:dyDescent="0.35">
      <c r="A4" s="17" t="s">
        <v>17</v>
      </c>
      <c r="B4" s="144">
        <v>45801</v>
      </c>
      <c r="C4" s="145"/>
      <c r="G4" s="142" t="s">
        <v>18</v>
      </c>
      <c r="H4" s="146"/>
      <c r="I4" s="18">
        <v>0.20833333333333334</v>
      </c>
      <c r="L4" s="142" t="s">
        <v>19</v>
      </c>
      <c r="M4" s="147"/>
      <c r="N4" s="19">
        <v>0.22222222222222221</v>
      </c>
      <c r="O4" s="148" t="s">
        <v>20</v>
      </c>
      <c r="P4" s="149"/>
    </row>
    <row r="5" spans="1:16" ht="16.2" thickBot="1" x14ac:dyDescent="0.35">
      <c r="A5" s="20"/>
      <c r="B5" s="21"/>
      <c r="C5" s="21"/>
      <c r="E5" s="14"/>
      <c r="F5" s="14"/>
      <c r="H5" s="22"/>
      <c r="I5" s="22"/>
      <c r="K5" s="14"/>
      <c r="L5" s="14"/>
    </row>
    <row r="6" spans="1:16" ht="16.2" thickBot="1" x14ac:dyDescent="0.35">
      <c r="A6" s="140" t="s">
        <v>21</v>
      </c>
      <c r="B6" s="140"/>
      <c r="C6" s="23"/>
      <c r="E6" s="141" t="s">
        <v>22</v>
      </c>
      <c r="F6" s="141"/>
      <c r="G6" s="24"/>
      <c r="H6" s="22"/>
      <c r="I6" s="142" t="s">
        <v>23</v>
      </c>
      <c r="J6" s="143"/>
      <c r="K6" s="25">
        <v>0.24305555555555555</v>
      </c>
      <c r="L6" s="14"/>
      <c r="N6" s="141" t="s">
        <v>24</v>
      </c>
      <c r="O6" s="142"/>
      <c r="P6" s="35">
        <v>0.625</v>
      </c>
    </row>
    <row r="8" spans="1:16" s="28" customFormat="1" ht="62.4" x14ac:dyDescent="0.3">
      <c r="A8" s="27" t="s">
        <v>25</v>
      </c>
      <c r="B8" s="27" t="s">
        <v>63</v>
      </c>
      <c r="C8" s="27" t="s">
        <v>4</v>
      </c>
      <c r="D8" s="27" t="s">
        <v>27</v>
      </c>
      <c r="E8" s="27" t="s">
        <v>28</v>
      </c>
      <c r="F8" s="27" t="s">
        <v>29</v>
      </c>
      <c r="G8" s="27" t="s">
        <v>30</v>
      </c>
      <c r="H8" s="27" t="s">
        <v>31</v>
      </c>
      <c r="I8" s="27" t="s">
        <v>32</v>
      </c>
      <c r="J8" s="27" t="s">
        <v>33</v>
      </c>
      <c r="K8" s="27" t="s">
        <v>34</v>
      </c>
      <c r="L8" s="27" t="s">
        <v>35</v>
      </c>
      <c r="M8" s="27" t="s">
        <v>36</v>
      </c>
      <c r="N8" s="27" t="s">
        <v>2</v>
      </c>
      <c r="O8" s="27" t="s">
        <v>37</v>
      </c>
      <c r="P8" s="27" t="s">
        <v>2</v>
      </c>
    </row>
    <row r="9" spans="1:16" x14ac:dyDescent="0.3">
      <c r="A9" s="29" t="s">
        <v>84</v>
      </c>
      <c r="B9" s="29"/>
      <c r="C9" s="5" t="s">
        <v>76</v>
      </c>
      <c r="D9" s="30" t="s">
        <v>81</v>
      </c>
      <c r="E9" s="31">
        <v>2.84</v>
      </c>
      <c r="F9" s="5">
        <v>5</v>
      </c>
      <c r="G9" s="31">
        <v>8.31</v>
      </c>
      <c r="H9" s="5"/>
      <c r="I9" s="31">
        <f t="shared" ref="I9:I28" si="0">IF(F9="","",H9*-0.25)</f>
        <v>0</v>
      </c>
      <c r="J9" s="5"/>
      <c r="K9" s="31">
        <f t="shared" ref="K9:K28" si="1">IF(F9="","",J9*-1)</f>
        <v>0</v>
      </c>
      <c r="L9" s="31">
        <f t="shared" ref="L9:L15" si="2">IF(D9="","",(IF(F9="","",(IF(F9=0,0,G9+I9+K9)))))</f>
        <v>8.31</v>
      </c>
      <c r="M9" s="5">
        <v>1</v>
      </c>
      <c r="N9" s="5" t="s">
        <v>38</v>
      </c>
      <c r="O9" s="32">
        <f t="shared" ref="O9:O28" si="3">IF(M9=1,$G$37,(IF(M9=2,$G$38,(IF(M9=3,$G$39,"")))))</f>
        <v>135</v>
      </c>
      <c r="P9" s="32">
        <f t="shared" ref="P9:P27" si="4">IF(N9="BF",$G$40,"")</f>
        <v>75</v>
      </c>
    </row>
    <row r="10" spans="1:16" x14ac:dyDescent="0.3">
      <c r="A10" s="29" t="s">
        <v>84</v>
      </c>
      <c r="B10" s="29"/>
      <c r="C10" s="5" t="s">
        <v>73</v>
      </c>
      <c r="D10" s="30" t="s">
        <v>81</v>
      </c>
      <c r="E10" s="31">
        <v>2.54</v>
      </c>
      <c r="F10" s="5">
        <v>5</v>
      </c>
      <c r="G10" s="31">
        <v>7.22</v>
      </c>
      <c r="H10" s="5"/>
      <c r="I10" s="31">
        <f t="shared" si="0"/>
        <v>0</v>
      </c>
      <c r="J10" s="5"/>
      <c r="K10" s="31">
        <f t="shared" si="1"/>
        <v>0</v>
      </c>
      <c r="L10" s="31">
        <f t="shared" si="2"/>
        <v>7.22</v>
      </c>
      <c r="M10" s="5">
        <v>2</v>
      </c>
      <c r="N10" s="5"/>
      <c r="O10" s="32">
        <f t="shared" si="3"/>
        <v>90</v>
      </c>
      <c r="P10" s="32" t="str">
        <f t="shared" si="4"/>
        <v/>
      </c>
    </row>
    <row r="11" spans="1:16" x14ac:dyDescent="0.3">
      <c r="A11" s="29" t="s">
        <v>84</v>
      </c>
      <c r="B11" s="29"/>
      <c r="C11" s="5" t="s">
        <v>52</v>
      </c>
      <c r="D11" s="30" t="s">
        <v>81</v>
      </c>
      <c r="E11" s="31">
        <v>1.66</v>
      </c>
      <c r="F11" s="5">
        <v>5</v>
      </c>
      <c r="G11" s="31">
        <v>6.71</v>
      </c>
      <c r="H11" s="5"/>
      <c r="I11" s="31">
        <f t="shared" si="0"/>
        <v>0</v>
      </c>
      <c r="J11" s="5"/>
      <c r="K11" s="31">
        <f t="shared" si="1"/>
        <v>0</v>
      </c>
      <c r="L11" s="31">
        <f t="shared" si="2"/>
        <v>6.71</v>
      </c>
      <c r="M11" s="5">
        <v>3</v>
      </c>
      <c r="N11" s="5"/>
      <c r="O11" s="32">
        <f t="shared" si="3"/>
        <v>60</v>
      </c>
      <c r="P11" s="32" t="str">
        <f t="shared" si="4"/>
        <v/>
      </c>
    </row>
    <row r="12" spans="1:16" x14ac:dyDescent="0.3">
      <c r="A12" s="29" t="s">
        <v>84</v>
      </c>
      <c r="B12" s="29"/>
      <c r="C12" s="5" t="s">
        <v>64</v>
      </c>
      <c r="D12" s="58" t="s">
        <v>11</v>
      </c>
      <c r="E12" s="31">
        <v>1.89</v>
      </c>
      <c r="F12" s="5">
        <v>5</v>
      </c>
      <c r="G12" s="31">
        <v>6.31</v>
      </c>
      <c r="H12" s="5"/>
      <c r="I12" s="31">
        <f t="shared" si="0"/>
        <v>0</v>
      </c>
      <c r="J12" s="5"/>
      <c r="K12" s="31">
        <f t="shared" si="1"/>
        <v>0</v>
      </c>
      <c r="L12" s="31">
        <f t="shared" si="2"/>
        <v>6.31</v>
      </c>
      <c r="M12" s="5">
        <v>4</v>
      </c>
      <c r="N12" s="5"/>
      <c r="O12" s="32" t="str">
        <f t="shared" si="3"/>
        <v/>
      </c>
      <c r="P12" s="32" t="str">
        <f t="shared" si="4"/>
        <v/>
      </c>
    </row>
    <row r="13" spans="1:16" x14ac:dyDescent="0.3">
      <c r="A13" s="29"/>
      <c r="B13" s="29"/>
      <c r="C13" s="5" t="s">
        <v>50</v>
      </c>
      <c r="D13" s="30" t="s">
        <v>81</v>
      </c>
      <c r="E13" s="31">
        <v>2.4</v>
      </c>
      <c r="F13" s="5">
        <v>3</v>
      </c>
      <c r="G13" s="31">
        <v>5.28</v>
      </c>
      <c r="H13" s="5"/>
      <c r="I13" s="31">
        <f t="shared" si="0"/>
        <v>0</v>
      </c>
      <c r="J13" s="5"/>
      <c r="K13" s="31">
        <f t="shared" si="1"/>
        <v>0</v>
      </c>
      <c r="L13" s="31">
        <f t="shared" si="2"/>
        <v>5.28</v>
      </c>
      <c r="M13" s="5">
        <v>5</v>
      </c>
      <c r="N13" s="5"/>
      <c r="O13" s="32" t="str">
        <f t="shared" si="3"/>
        <v/>
      </c>
      <c r="P13" s="32" t="str">
        <f t="shared" si="4"/>
        <v/>
      </c>
    </row>
    <row r="14" spans="1:16" x14ac:dyDescent="0.3">
      <c r="A14" s="29" t="s">
        <v>84</v>
      </c>
      <c r="B14" s="29"/>
      <c r="C14" s="5" t="s">
        <v>15</v>
      </c>
      <c r="D14" s="30" t="s">
        <v>81</v>
      </c>
      <c r="E14" s="31"/>
      <c r="F14" s="5">
        <v>5</v>
      </c>
      <c r="G14" s="31">
        <v>6.26</v>
      </c>
      <c r="H14" s="5">
        <v>4</v>
      </c>
      <c r="I14" s="31">
        <f t="shared" si="0"/>
        <v>-1</v>
      </c>
      <c r="J14" s="5"/>
      <c r="K14" s="31">
        <f t="shared" si="1"/>
        <v>0</v>
      </c>
      <c r="L14" s="31">
        <f t="shared" si="2"/>
        <v>5.26</v>
      </c>
      <c r="M14" s="5">
        <v>6</v>
      </c>
      <c r="N14" s="5"/>
      <c r="O14" s="32" t="str">
        <f t="shared" si="3"/>
        <v/>
      </c>
      <c r="P14" s="32" t="str">
        <f t="shared" si="4"/>
        <v/>
      </c>
    </row>
    <row r="15" spans="1:16" x14ac:dyDescent="0.3">
      <c r="A15" s="29" t="s">
        <v>84</v>
      </c>
      <c r="B15" s="29"/>
      <c r="C15" s="5" t="s">
        <v>13</v>
      </c>
      <c r="D15" s="58" t="s">
        <v>11</v>
      </c>
      <c r="E15" s="31"/>
      <c r="F15" s="5">
        <v>0</v>
      </c>
      <c r="G15" s="31">
        <v>0</v>
      </c>
      <c r="H15" s="5"/>
      <c r="I15" s="31">
        <f t="shared" si="0"/>
        <v>0</v>
      </c>
      <c r="J15" s="5"/>
      <c r="K15" s="31">
        <f t="shared" si="1"/>
        <v>0</v>
      </c>
      <c r="L15" s="31">
        <f t="shared" si="2"/>
        <v>0</v>
      </c>
      <c r="M15" s="5">
        <v>7</v>
      </c>
      <c r="N15" s="5"/>
      <c r="O15" s="32" t="str">
        <f t="shared" si="3"/>
        <v/>
      </c>
      <c r="P15" s="32" t="str">
        <f t="shared" si="4"/>
        <v/>
      </c>
    </row>
    <row r="16" spans="1:16" x14ac:dyDescent="0.3">
      <c r="A16" s="29" t="s">
        <v>84</v>
      </c>
      <c r="B16" s="29"/>
      <c r="C16" s="5" t="s">
        <v>9</v>
      </c>
      <c r="D16" s="58" t="s">
        <v>11</v>
      </c>
      <c r="E16" s="31"/>
      <c r="F16" s="5"/>
      <c r="G16" s="31"/>
      <c r="H16" s="5"/>
      <c r="I16" s="31" t="str">
        <f t="shared" si="0"/>
        <v/>
      </c>
      <c r="J16" s="5"/>
      <c r="K16" s="31" t="str">
        <f t="shared" si="1"/>
        <v/>
      </c>
      <c r="L16" s="31"/>
      <c r="M16" s="5"/>
      <c r="N16" s="5"/>
      <c r="O16" s="32" t="str">
        <f t="shared" si="3"/>
        <v/>
      </c>
      <c r="P16" s="32" t="str">
        <f t="shared" si="4"/>
        <v/>
      </c>
    </row>
    <row r="17" spans="1:16" x14ac:dyDescent="0.3">
      <c r="A17" s="29" t="s">
        <v>84</v>
      </c>
      <c r="B17" s="29"/>
      <c r="C17" s="5" t="s">
        <v>72</v>
      </c>
      <c r="D17" s="30" t="s">
        <v>81</v>
      </c>
      <c r="E17" s="31"/>
      <c r="F17" s="5"/>
      <c r="G17" s="31"/>
      <c r="H17" s="5"/>
      <c r="I17" s="31" t="str">
        <f t="shared" si="0"/>
        <v/>
      </c>
      <c r="J17" s="5"/>
      <c r="K17" s="31" t="str">
        <f t="shared" si="1"/>
        <v/>
      </c>
      <c r="L17" s="31"/>
      <c r="M17" s="5"/>
      <c r="N17" s="5"/>
      <c r="O17" s="32" t="str">
        <f t="shared" si="3"/>
        <v/>
      </c>
      <c r="P17" s="32" t="str">
        <f t="shared" si="4"/>
        <v/>
      </c>
    </row>
    <row r="18" spans="1:16" x14ac:dyDescent="0.3">
      <c r="A18" s="29"/>
      <c r="B18" s="29"/>
      <c r="C18" s="5" t="s">
        <v>14</v>
      </c>
      <c r="D18" s="58" t="s">
        <v>11</v>
      </c>
      <c r="E18" s="31"/>
      <c r="F18" s="5"/>
      <c r="G18" s="31"/>
      <c r="H18" s="5"/>
      <c r="I18" s="31" t="str">
        <f t="shared" si="0"/>
        <v/>
      </c>
      <c r="J18" s="5"/>
      <c r="K18" s="31" t="str">
        <f t="shared" si="1"/>
        <v/>
      </c>
      <c r="L18" s="31"/>
      <c r="M18" s="5"/>
      <c r="N18" s="5"/>
      <c r="O18" s="32" t="str">
        <f t="shared" si="3"/>
        <v/>
      </c>
      <c r="P18" s="32" t="str">
        <f t="shared" si="4"/>
        <v/>
      </c>
    </row>
    <row r="19" spans="1:16" x14ac:dyDescent="0.3">
      <c r="A19" s="29"/>
      <c r="B19" s="29"/>
      <c r="C19" s="5" t="s">
        <v>7</v>
      </c>
      <c r="D19" s="30" t="s">
        <v>11</v>
      </c>
      <c r="E19" s="31"/>
      <c r="F19" s="5"/>
      <c r="G19" s="31"/>
      <c r="H19" s="5"/>
      <c r="I19" s="31" t="str">
        <f t="shared" si="0"/>
        <v/>
      </c>
      <c r="J19" s="5"/>
      <c r="K19" s="31" t="str">
        <f t="shared" si="1"/>
        <v/>
      </c>
      <c r="L19" s="31"/>
      <c r="M19" s="5"/>
      <c r="N19" s="5"/>
      <c r="O19" s="32" t="str">
        <f t="shared" si="3"/>
        <v/>
      </c>
      <c r="P19" s="32" t="str">
        <f t="shared" si="4"/>
        <v/>
      </c>
    </row>
    <row r="20" spans="1:16" x14ac:dyDescent="0.3">
      <c r="A20" s="29"/>
      <c r="B20" s="29"/>
      <c r="C20" s="5" t="s">
        <v>51</v>
      </c>
      <c r="D20" s="30" t="s">
        <v>81</v>
      </c>
      <c r="E20" s="31"/>
      <c r="F20" s="5"/>
      <c r="G20" s="31"/>
      <c r="H20" s="5"/>
      <c r="I20" s="31" t="str">
        <f t="shared" si="0"/>
        <v/>
      </c>
      <c r="J20" s="5"/>
      <c r="K20" s="31" t="str">
        <f t="shared" si="1"/>
        <v/>
      </c>
      <c r="L20" s="31"/>
      <c r="M20" s="5"/>
      <c r="N20" s="5"/>
      <c r="O20" s="32" t="str">
        <f t="shared" si="3"/>
        <v/>
      </c>
      <c r="P20" s="32" t="str">
        <f t="shared" si="4"/>
        <v/>
      </c>
    </row>
    <row r="21" spans="1:16" x14ac:dyDescent="0.3">
      <c r="A21" s="29" t="s">
        <v>84</v>
      </c>
      <c r="B21" s="29"/>
      <c r="C21" s="5" t="s">
        <v>61</v>
      </c>
      <c r="D21" s="58" t="s">
        <v>11</v>
      </c>
      <c r="E21" s="31"/>
      <c r="F21" s="5"/>
      <c r="G21" s="31"/>
      <c r="H21" s="5"/>
      <c r="I21" s="31" t="str">
        <f t="shared" si="0"/>
        <v/>
      </c>
      <c r="J21" s="5"/>
      <c r="K21" s="31" t="str">
        <f t="shared" si="1"/>
        <v/>
      </c>
      <c r="L21" s="31"/>
      <c r="M21" s="5"/>
      <c r="N21" s="5"/>
      <c r="O21" s="32" t="str">
        <f t="shared" si="3"/>
        <v/>
      </c>
      <c r="P21" s="32" t="str">
        <f t="shared" si="4"/>
        <v/>
      </c>
    </row>
    <row r="22" spans="1:16" x14ac:dyDescent="0.3">
      <c r="A22" s="29"/>
      <c r="B22" s="29"/>
      <c r="C22" s="5" t="s">
        <v>12</v>
      </c>
      <c r="D22" s="58" t="s">
        <v>11</v>
      </c>
      <c r="E22" s="31"/>
      <c r="F22" s="5"/>
      <c r="G22" s="31"/>
      <c r="H22" s="5"/>
      <c r="I22" s="31" t="str">
        <f t="shared" si="0"/>
        <v/>
      </c>
      <c r="J22" s="5"/>
      <c r="K22" s="31" t="str">
        <f t="shared" si="1"/>
        <v/>
      </c>
      <c r="L22" s="31"/>
      <c r="M22" s="5"/>
      <c r="N22" s="5"/>
      <c r="O22" s="32" t="str">
        <f t="shared" si="3"/>
        <v/>
      </c>
      <c r="P22" s="32" t="str">
        <f t="shared" si="4"/>
        <v/>
      </c>
    </row>
    <row r="23" spans="1:16" x14ac:dyDescent="0.3">
      <c r="A23" s="29"/>
      <c r="B23" s="29"/>
      <c r="C23" s="5" t="s">
        <v>8</v>
      </c>
      <c r="D23" s="30"/>
      <c r="E23" s="31"/>
      <c r="F23" s="5"/>
      <c r="G23" s="31"/>
      <c r="H23" s="5"/>
      <c r="I23" s="31" t="str">
        <f t="shared" si="0"/>
        <v/>
      </c>
      <c r="J23" s="5"/>
      <c r="K23" s="31" t="str">
        <f t="shared" si="1"/>
        <v/>
      </c>
      <c r="L23" s="31"/>
      <c r="M23" s="5"/>
      <c r="N23" s="5"/>
      <c r="O23" s="32" t="str">
        <f t="shared" si="3"/>
        <v/>
      </c>
      <c r="P23" s="32" t="str">
        <f t="shared" si="4"/>
        <v/>
      </c>
    </row>
    <row r="24" spans="1:16" x14ac:dyDescent="0.3">
      <c r="A24" s="29"/>
      <c r="B24" s="29"/>
      <c r="C24" s="5" t="s">
        <v>62</v>
      </c>
      <c r="D24" s="30"/>
      <c r="E24" s="31"/>
      <c r="F24" s="5"/>
      <c r="G24" s="31"/>
      <c r="H24" s="5"/>
      <c r="I24" s="31" t="str">
        <f t="shared" si="0"/>
        <v/>
      </c>
      <c r="J24" s="5"/>
      <c r="K24" s="31" t="str">
        <f t="shared" si="1"/>
        <v/>
      </c>
      <c r="L24" s="31"/>
      <c r="M24" s="5"/>
      <c r="N24" s="5"/>
      <c r="O24" s="32" t="str">
        <f t="shared" si="3"/>
        <v/>
      </c>
      <c r="P24" s="32" t="str">
        <f t="shared" si="4"/>
        <v/>
      </c>
    </row>
    <row r="25" spans="1:16" x14ac:dyDescent="0.3">
      <c r="A25" s="29"/>
      <c r="B25" s="29"/>
      <c r="C25" s="5" t="s">
        <v>74</v>
      </c>
      <c r="D25" s="30"/>
      <c r="E25" s="31"/>
      <c r="F25" s="5"/>
      <c r="G25" s="31"/>
      <c r="H25" s="5"/>
      <c r="I25" s="31" t="str">
        <f t="shared" si="0"/>
        <v/>
      </c>
      <c r="J25" s="5"/>
      <c r="K25" s="31" t="str">
        <f t="shared" si="1"/>
        <v/>
      </c>
      <c r="L25" s="31"/>
      <c r="M25" s="5"/>
      <c r="N25" s="5"/>
      <c r="O25" s="32" t="str">
        <f t="shared" si="3"/>
        <v/>
      </c>
      <c r="P25" s="32" t="str">
        <f t="shared" si="4"/>
        <v/>
      </c>
    </row>
    <row r="26" spans="1:16" x14ac:dyDescent="0.3">
      <c r="A26" s="29"/>
      <c r="B26" s="29"/>
      <c r="C26" s="5" t="s">
        <v>10</v>
      </c>
      <c r="D26" s="30"/>
      <c r="E26" s="31"/>
      <c r="F26" s="5"/>
      <c r="G26" s="31"/>
      <c r="H26" s="5"/>
      <c r="I26" s="31" t="str">
        <f t="shared" si="0"/>
        <v/>
      </c>
      <c r="J26" s="5"/>
      <c r="K26" s="31" t="str">
        <f t="shared" si="1"/>
        <v/>
      </c>
      <c r="L26" s="31"/>
      <c r="M26" s="5"/>
      <c r="N26" s="5"/>
      <c r="O26" s="32" t="str">
        <f t="shared" si="3"/>
        <v/>
      </c>
      <c r="P26" s="32" t="str">
        <f t="shared" si="4"/>
        <v/>
      </c>
    </row>
    <row r="27" spans="1:16" x14ac:dyDescent="0.3">
      <c r="A27" s="29"/>
      <c r="B27" s="29"/>
      <c r="C27" s="5" t="s">
        <v>53</v>
      </c>
      <c r="D27" s="30"/>
      <c r="E27" s="31"/>
      <c r="F27" s="5"/>
      <c r="G27" s="31"/>
      <c r="H27" s="5"/>
      <c r="I27" s="31" t="str">
        <f t="shared" si="0"/>
        <v/>
      </c>
      <c r="J27" s="5"/>
      <c r="K27" s="31" t="str">
        <f t="shared" si="1"/>
        <v/>
      </c>
      <c r="L27" s="31" t="str">
        <f>IF(D27="","",(IF(F27="","",(IF(F27=0,0,G27+I27+K27)))))</f>
        <v/>
      </c>
      <c r="M27" s="5"/>
      <c r="N27" s="5"/>
      <c r="O27" s="32" t="str">
        <f t="shared" si="3"/>
        <v/>
      </c>
      <c r="P27" s="32" t="str">
        <f t="shared" si="4"/>
        <v/>
      </c>
    </row>
    <row r="28" spans="1:16" x14ac:dyDescent="0.3">
      <c r="A28" s="29"/>
      <c r="B28" s="29"/>
      <c r="C28" s="5" t="s">
        <v>75</v>
      </c>
      <c r="D28" s="30"/>
      <c r="E28" s="31"/>
      <c r="F28" s="5"/>
      <c r="G28" s="31"/>
      <c r="H28" s="5"/>
      <c r="I28" s="31" t="str">
        <f t="shared" si="0"/>
        <v/>
      </c>
      <c r="J28" s="5"/>
      <c r="K28" s="31" t="str">
        <f t="shared" si="1"/>
        <v/>
      </c>
      <c r="L28" s="31" t="str">
        <f>IF(D28="","",(IF(F28="","",(IF(F28=0,0,G28+I28+K28)))))</f>
        <v/>
      </c>
      <c r="M28" s="5"/>
      <c r="N28" s="5"/>
      <c r="O28" s="32" t="str">
        <f t="shared" si="3"/>
        <v/>
      </c>
      <c r="P28" s="32"/>
    </row>
    <row r="29" spans="1:16" x14ac:dyDescent="0.3">
      <c r="A29" s="29"/>
      <c r="B29" s="29" t="s">
        <v>93</v>
      </c>
      <c r="C29" s="5" t="s">
        <v>92</v>
      </c>
      <c r="D29" s="30" t="s">
        <v>81</v>
      </c>
      <c r="E29" s="31"/>
      <c r="F29" s="5"/>
      <c r="G29" s="31">
        <v>1.82</v>
      </c>
      <c r="H29" s="5"/>
      <c r="I29" s="31" t="str">
        <f t="shared" ref="I29:I33" si="5">IF(F29="","",H29*-0.25)</f>
        <v/>
      </c>
      <c r="J29" s="5"/>
      <c r="K29" s="31" t="str">
        <f t="shared" ref="K29:K33" si="6">IF(F29="","",J29*-1)</f>
        <v/>
      </c>
      <c r="L29" s="31" t="str">
        <f t="shared" ref="L29:L33" si="7">IF(D29="","",(IF(F29="","",(IF(F29=0,0,G29+I29+K29)))))</f>
        <v/>
      </c>
      <c r="M29" s="5"/>
      <c r="N29" s="5"/>
      <c r="O29" s="32" t="str">
        <f t="shared" ref="O29:O33" si="8">IF(M29=1,$G$37,(IF(M29=2,$G$38,(IF(M29=3,$G$39,"")))))</f>
        <v/>
      </c>
      <c r="P29" s="32"/>
    </row>
    <row r="30" spans="1:16" x14ac:dyDescent="0.3">
      <c r="A30" s="29"/>
      <c r="B30" s="29"/>
      <c r="C30" s="5"/>
      <c r="D30" s="30"/>
      <c r="E30" s="31"/>
      <c r="F30" s="5"/>
      <c r="G30" s="31"/>
      <c r="H30" s="5"/>
      <c r="I30" s="31" t="str">
        <f t="shared" si="5"/>
        <v/>
      </c>
      <c r="J30" s="5"/>
      <c r="K30" s="31" t="str">
        <f t="shared" si="6"/>
        <v/>
      </c>
      <c r="L30" s="31" t="str">
        <f t="shared" si="7"/>
        <v/>
      </c>
      <c r="M30" s="5"/>
      <c r="N30" s="5"/>
      <c r="O30" s="32" t="str">
        <f t="shared" si="8"/>
        <v/>
      </c>
      <c r="P30" s="32"/>
    </row>
    <row r="31" spans="1:16" x14ac:dyDescent="0.3">
      <c r="A31" s="29"/>
      <c r="B31" s="29"/>
      <c r="C31" s="5"/>
      <c r="D31" s="30"/>
      <c r="E31" s="31"/>
      <c r="F31" s="5"/>
      <c r="G31" s="31"/>
      <c r="H31" s="5"/>
      <c r="I31" s="31" t="str">
        <f t="shared" si="5"/>
        <v/>
      </c>
      <c r="J31" s="5"/>
      <c r="K31" s="31" t="str">
        <f t="shared" si="6"/>
        <v/>
      </c>
      <c r="L31" s="31" t="str">
        <f t="shared" si="7"/>
        <v/>
      </c>
      <c r="M31" s="5"/>
      <c r="N31" s="5"/>
      <c r="O31" s="32" t="str">
        <f t="shared" si="8"/>
        <v/>
      </c>
      <c r="P31" s="32"/>
    </row>
    <row r="32" spans="1:16" x14ac:dyDescent="0.3">
      <c r="A32" s="29"/>
      <c r="B32" s="29"/>
      <c r="C32" s="5"/>
      <c r="D32" s="30"/>
      <c r="E32" s="31"/>
      <c r="F32" s="5"/>
      <c r="G32" s="31"/>
      <c r="H32" s="5"/>
      <c r="I32" s="31" t="str">
        <f t="shared" si="5"/>
        <v/>
      </c>
      <c r="J32" s="5"/>
      <c r="K32" s="31" t="str">
        <f t="shared" si="6"/>
        <v/>
      </c>
      <c r="L32" s="31" t="str">
        <f t="shared" si="7"/>
        <v/>
      </c>
      <c r="M32" s="5"/>
      <c r="N32" s="5"/>
      <c r="O32" s="32" t="str">
        <f t="shared" si="8"/>
        <v/>
      </c>
      <c r="P32" s="32"/>
    </row>
    <row r="33" spans="1:16" x14ac:dyDescent="0.3">
      <c r="A33" s="29"/>
      <c r="B33" s="29"/>
      <c r="C33" s="5"/>
      <c r="D33" s="30"/>
      <c r="E33" s="31"/>
      <c r="F33" s="5"/>
      <c r="G33" s="31"/>
      <c r="H33" s="5"/>
      <c r="I33" s="31" t="str">
        <f t="shared" si="5"/>
        <v/>
      </c>
      <c r="J33" s="5"/>
      <c r="K33" s="31" t="str">
        <f t="shared" si="6"/>
        <v/>
      </c>
      <c r="L33" s="31" t="str">
        <f t="shared" si="7"/>
        <v/>
      </c>
      <c r="M33" s="5"/>
      <c r="N33" s="5"/>
      <c r="O33" s="32" t="str">
        <f t="shared" si="8"/>
        <v/>
      </c>
      <c r="P33" s="32" t="str">
        <f>IF(N33="BF",$G$40,"")</f>
        <v/>
      </c>
    </row>
    <row r="34" spans="1:16" x14ac:dyDescent="0.3">
      <c r="D34" s="33"/>
      <c r="G34" s="10" t="s">
        <v>39</v>
      </c>
    </row>
    <row r="35" spans="1:16" x14ac:dyDescent="0.3">
      <c r="C35" s="10" t="s">
        <v>40</v>
      </c>
      <c r="D35" s="10">
        <f>COUNTIF(D9:D33,"P")</f>
        <v>15</v>
      </c>
      <c r="E35" s="10" t="s">
        <v>65</v>
      </c>
      <c r="G35" s="34">
        <f>D35*30</f>
        <v>450</v>
      </c>
    </row>
    <row r="37" spans="1:16" x14ac:dyDescent="0.3">
      <c r="C37" s="10" t="s">
        <v>42</v>
      </c>
      <c r="E37" s="34">
        <v>9</v>
      </c>
      <c r="G37" s="34">
        <f>$D$35*E37</f>
        <v>135</v>
      </c>
    </row>
    <row r="38" spans="1:16" x14ac:dyDescent="0.3">
      <c r="C38" s="10" t="s">
        <v>43</v>
      </c>
      <c r="E38" s="34">
        <v>6</v>
      </c>
      <c r="G38" s="34">
        <f>$D$35*E38</f>
        <v>90</v>
      </c>
    </row>
    <row r="39" spans="1:16" x14ac:dyDescent="0.3">
      <c r="C39" s="10" t="s">
        <v>44</v>
      </c>
      <c r="E39" s="34">
        <v>4</v>
      </c>
      <c r="G39" s="34">
        <f t="shared" ref="G39:G41" si="9">$D$35*E39</f>
        <v>60</v>
      </c>
    </row>
    <row r="40" spans="1:16" x14ac:dyDescent="0.3">
      <c r="C40" s="10" t="s">
        <v>2</v>
      </c>
      <c r="E40" s="34">
        <v>5</v>
      </c>
      <c r="G40" s="34">
        <f t="shared" si="9"/>
        <v>75</v>
      </c>
    </row>
    <row r="41" spans="1:16" x14ac:dyDescent="0.3">
      <c r="C41" s="10" t="s">
        <v>45</v>
      </c>
      <c r="E41" s="34">
        <v>2</v>
      </c>
      <c r="G41" s="34">
        <f t="shared" si="9"/>
        <v>30</v>
      </c>
    </row>
    <row r="42" spans="1:16" x14ac:dyDescent="0.3">
      <c r="C42" s="10" t="s">
        <v>46</v>
      </c>
      <c r="E42" s="34">
        <v>4</v>
      </c>
      <c r="G42" s="34">
        <f>$D$35*E42</f>
        <v>60</v>
      </c>
    </row>
  </sheetData>
  <sortState xmlns:xlrd2="http://schemas.microsoft.com/office/spreadsheetml/2017/richdata2" ref="A10:P25">
    <sortCondition descending="1" ref="L9:L25"/>
  </sortState>
  <mergeCells count="10">
    <mergeCell ref="A6:B6"/>
    <mergeCell ref="E6:F6"/>
    <mergeCell ref="I6:J6"/>
    <mergeCell ref="N6:O6"/>
    <mergeCell ref="A1:P1"/>
    <mergeCell ref="A2:P2"/>
    <mergeCell ref="B4:C4"/>
    <mergeCell ref="G4:H4"/>
    <mergeCell ref="L4:M4"/>
    <mergeCell ref="O4:P4"/>
  </mergeCells>
  <conditionalFormatting sqref="C9:C10 A9:B33 D9:P33">
    <cfRule type="expression" dxfId="33" priority="13">
      <formula>MOD(ROW(),2)</formula>
    </cfRule>
  </conditionalFormatting>
  <conditionalFormatting sqref="C12:C15">
    <cfRule type="expression" dxfId="32" priority="1">
      <formula>MOD(ROW(),2)</formula>
    </cfRule>
  </conditionalFormatting>
  <conditionalFormatting sqref="C17:C33">
    <cfRule type="expression" dxfId="31" priority="2">
      <formula>MOD(ROW(),2)</formula>
    </cfRule>
  </conditionalFormatting>
  <pageMargins left="0.25" right="0.25" top="0.75" bottom="0.75" header="0.3" footer="0.3"/>
  <pageSetup scale="8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43"/>
  <sheetViews>
    <sheetView workbookViewId="0">
      <selection activeCell="I5" sqref="I5"/>
    </sheetView>
  </sheetViews>
  <sheetFormatPr defaultColWidth="9.109375" defaultRowHeight="15.6" x14ac:dyDescent="0.3"/>
  <cols>
    <col min="1" max="1" width="9.109375" style="10"/>
    <col min="2" max="2" width="12.6640625" style="10" customWidth="1"/>
    <col min="3" max="3" width="19.33203125" style="10" bestFit="1" customWidth="1"/>
    <col min="4" max="4" width="5.88671875" style="10" customWidth="1"/>
    <col min="5" max="5" width="9.5546875" style="10" bestFit="1" customWidth="1"/>
    <col min="6" max="6" width="9.109375" style="10"/>
    <col min="7" max="7" width="11.33203125" style="10" customWidth="1"/>
    <col min="8" max="13" width="9.109375" style="10"/>
    <col min="14" max="14" width="7.6640625" style="10" customWidth="1"/>
    <col min="15" max="16" width="9.6640625" style="10" customWidth="1"/>
    <col min="17" max="16384" width="9.109375" style="10"/>
  </cols>
  <sheetData>
    <row r="1" spans="1:16" s="15" customFormat="1" ht="21" x14ac:dyDescent="0.4">
      <c r="A1" s="130" t="s">
        <v>48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</row>
    <row r="2" spans="1:16" s="15" customFormat="1" ht="21" x14ac:dyDescent="0.4">
      <c r="A2" s="130" t="s">
        <v>100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</row>
    <row r="3" spans="1:16" ht="16.2" thickBot="1" x14ac:dyDescent="0.3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spans="1:16" ht="16.2" thickBot="1" x14ac:dyDescent="0.35">
      <c r="A4" s="17" t="s">
        <v>17</v>
      </c>
      <c r="B4" s="144">
        <v>45829</v>
      </c>
      <c r="C4" s="145"/>
      <c r="G4" s="142" t="s">
        <v>18</v>
      </c>
      <c r="H4" s="146"/>
      <c r="I4" s="18">
        <v>0.20833333333333334</v>
      </c>
      <c r="L4" s="142" t="s">
        <v>19</v>
      </c>
      <c r="M4" s="147"/>
      <c r="N4" s="19">
        <v>0.21875</v>
      </c>
      <c r="O4" s="148" t="s">
        <v>20</v>
      </c>
      <c r="P4" s="149"/>
    </row>
    <row r="5" spans="1:16" ht="16.2" thickBot="1" x14ac:dyDescent="0.35">
      <c r="A5" s="20"/>
      <c r="B5" s="21"/>
      <c r="C5" s="21"/>
      <c r="E5" s="14"/>
      <c r="F5" s="14"/>
      <c r="H5" s="22"/>
      <c r="I5" s="22"/>
      <c r="K5" s="14"/>
      <c r="L5" s="14"/>
    </row>
    <row r="6" spans="1:16" ht="16.2" thickBot="1" x14ac:dyDescent="0.35">
      <c r="A6" s="140" t="s">
        <v>21</v>
      </c>
      <c r="B6" s="140"/>
      <c r="C6" s="23"/>
      <c r="E6" s="141" t="s">
        <v>22</v>
      </c>
      <c r="F6" s="141"/>
      <c r="G6" s="24"/>
      <c r="H6" s="22"/>
      <c r="I6" s="142" t="s">
        <v>23</v>
      </c>
      <c r="J6" s="143"/>
      <c r="K6" s="25">
        <v>0.24166666666666667</v>
      </c>
      <c r="L6" s="14"/>
      <c r="N6" s="141" t="s">
        <v>24</v>
      </c>
      <c r="O6" s="142"/>
      <c r="P6" s="35">
        <v>0.625</v>
      </c>
    </row>
    <row r="8" spans="1:16" s="28" customFormat="1" ht="62.4" x14ac:dyDescent="0.3">
      <c r="A8" s="27" t="s">
        <v>25</v>
      </c>
      <c r="B8" s="27" t="s">
        <v>63</v>
      </c>
      <c r="C8" s="27" t="s">
        <v>4</v>
      </c>
      <c r="D8" s="27" t="s">
        <v>27</v>
      </c>
      <c r="E8" s="27" t="s">
        <v>28</v>
      </c>
      <c r="F8" s="27" t="s">
        <v>29</v>
      </c>
      <c r="G8" s="27" t="s">
        <v>30</v>
      </c>
      <c r="H8" s="27" t="s">
        <v>31</v>
      </c>
      <c r="I8" s="27" t="s">
        <v>32</v>
      </c>
      <c r="J8" s="27" t="s">
        <v>33</v>
      </c>
      <c r="K8" s="27" t="s">
        <v>34</v>
      </c>
      <c r="L8" s="27" t="s">
        <v>35</v>
      </c>
      <c r="M8" s="27" t="s">
        <v>36</v>
      </c>
      <c r="N8" s="27" t="s">
        <v>2</v>
      </c>
      <c r="O8" s="27" t="s">
        <v>37</v>
      </c>
      <c r="P8" s="27" t="s">
        <v>2</v>
      </c>
    </row>
    <row r="9" spans="1:16" x14ac:dyDescent="0.3">
      <c r="A9" s="29"/>
      <c r="B9" s="29"/>
      <c r="C9" s="5" t="s">
        <v>10</v>
      </c>
      <c r="D9" s="30"/>
      <c r="E9" s="31"/>
      <c r="F9" s="5"/>
      <c r="G9" s="31"/>
      <c r="H9" s="5"/>
      <c r="I9" s="31" t="str">
        <f t="shared" ref="I9:I34" si="0">IF(F9="","",H9*-0.25)</f>
        <v/>
      </c>
      <c r="J9" s="5"/>
      <c r="K9" s="31" t="str">
        <f t="shared" ref="K9:K34" si="1">IF(F9="","",J9*-1)</f>
        <v/>
      </c>
      <c r="L9" s="31" t="str">
        <f>IF(D9="","",(IF(F9="","",(IF(F9=0,0,G9+I9+K9)))))</f>
        <v/>
      </c>
      <c r="M9" s="5"/>
      <c r="N9" s="29"/>
      <c r="O9" s="32" t="str">
        <f t="shared" ref="O9:O32" si="2">IF(M9=1,$G$38,(IF(M9=2,$G$39,(IF(M9=3,$G$40,"")))))</f>
        <v/>
      </c>
      <c r="P9" s="32" t="str">
        <f t="shared" ref="P9:P32" si="3">IF(N9="BF",$G$41,"")</f>
        <v/>
      </c>
    </row>
    <row r="10" spans="1:16" x14ac:dyDescent="0.3">
      <c r="A10" s="29"/>
      <c r="B10" s="29"/>
      <c r="C10" s="5" t="s">
        <v>12</v>
      </c>
      <c r="D10" s="58" t="s">
        <v>11</v>
      </c>
      <c r="E10" s="31"/>
      <c r="F10" s="5"/>
      <c r="G10" s="31"/>
      <c r="H10" s="5"/>
      <c r="I10" s="31" t="str">
        <f t="shared" si="0"/>
        <v/>
      </c>
      <c r="J10" s="5"/>
      <c r="K10" s="31" t="str">
        <f t="shared" si="1"/>
        <v/>
      </c>
      <c r="L10" s="31" t="str">
        <f t="shared" ref="L10:L34" si="4">IF(D10="","",(IF(F10="","",(IF(F10=0,0,G10+I10+K10)))))</f>
        <v/>
      </c>
      <c r="M10" s="5"/>
      <c r="N10" s="29"/>
      <c r="O10" s="32" t="str">
        <f t="shared" si="2"/>
        <v/>
      </c>
      <c r="P10" s="32" t="str">
        <f>IF(N10="BF",$G$41,"")</f>
        <v/>
      </c>
    </row>
    <row r="11" spans="1:16" x14ac:dyDescent="0.3">
      <c r="A11" s="29"/>
      <c r="B11" s="29"/>
      <c r="C11" s="5" t="s">
        <v>13</v>
      </c>
      <c r="D11" s="58" t="s">
        <v>11</v>
      </c>
      <c r="E11" s="31"/>
      <c r="F11" s="5"/>
      <c r="G11" s="31"/>
      <c r="H11" s="5"/>
      <c r="I11" s="31" t="str">
        <f t="shared" si="0"/>
        <v/>
      </c>
      <c r="J11" s="5"/>
      <c r="K11" s="31" t="str">
        <f t="shared" si="1"/>
        <v/>
      </c>
      <c r="L11" s="31" t="str">
        <f t="shared" si="4"/>
        <v/>
      </c>
      <c r="M11" s="5"/>
      <c r="N11" s="29"/>
      <c r="O11" s="32" t="str">
        <f t="shared" si="2"/>
        <v/>
      </c>
      <c r="P11" s="32" t="str">
        <f>IF(N11="BF",$G$41,"")</f>
        <v/>
      </c>
    </row>
    <row r="12" spans="1:16" x14ac:dyDescent="0.3">
      <c r="A12" s="29"/>
      <c r="B12" s="29"/>
      <c r="C12" s="5" t="s">
        <v>61</v>
      </c>
      <c r="D12" s="58" t="s">
        <v>11</v>
      </c>
      <c r="E12" s="31"/>
      <c r="F12" s="5"/>
      <c r="G12" s="31"/>
      <c r="H12" s="5"/>
      <c r="I12" s="31" t="str">
        <f t="shared" si="0"/>
        <v/>
      </c>
      <c r="J12" s="5"/>
      <c r="K12" s="31" t="str">
        <f t="shared" si="1"/>
        <v/>
      </c>
      <c r="L12" s="31" t="str">
        <f t="shared" si="4"/>
        <v/>
      </c>
      <c r="M12" s="5"/>
      <c r="N12" s="29"/>
      <c r="O12" s="32" t="str">
        <f t="shared" si="2"/>
        <v/>
      </c>
      <c r="P12" s="32" t="str">
        <f t="shared" si="3"/>
        <v/>
      </c>
    </row>
    <row r="13" spans="1:16" x14ac:dyDescent="0.3">
      <c r="A13" s="29"/>
      <c r="B13" s="29"/>
      <c r="C13" s="5" t="s">
        <v>8</v>
      </c>
      <c r="D13" s="30"/>
      <c r="E13" s="31"/>
      <c r="F13" s="5"/>
      <c r="G13" s="31"/>
      <c r="H13" s="5"/>
      <c r="I13" s="31" t="str">
        <f t="shared" si="0"/>
        <v/>
      </c>
      <c r="J13" s="5"/>
      <c r="K13" s="31" t="str">
        <f t="shared" si="1"/>
        <v/>
      </c>
      <c r="L13" s="31" t="str">
        <f t="shared" si="4"/>
        <v/>
      </c>
      <c r="M13" s="5"/>
      <c r="N13" s="29"/>
      <c r="O13" s="32" t="str">
        <f t="shared" si="2"/>
        <v/>
      </c>
      <c r="P13" s="32" t="str">
        <f t="shared" si="3"/>
        <v/>
      </c>
    </row>
    <row r="14" spans="1:16" x14ac:dyDescent="0.3">
      <c r="A14" s="29"/>
      <c r="B14" s="29"/>
      <c r="C14" s="5" t="s">
        <v>74</v>
      </c>
      <c r="D14" s="30"/>
      <c r="E14" s="31"/>
      <c r="F14" s="5"/>
      <c r="G14" s="31"/>
      <c r="H14" s="5"/>
      <c r="I14" s="31" t="str">
        <f t="shared" si="0"/>
        <v/>
      </c>
      <c r="J14" s="5"/>
      <c r="K14" s="31" t="str">
        <f t="shared" si="1"/>
        <v/>
      </c>
      <c r="L14" s="31" t="str">
        <f t="shared" si="4"/>
        <v/>
      </c>
      <c r="M14" s="5"/>
      <c r="N14" s="29"/>
      <c r="O14" s="32" t="str">
        <f t="shared" si="2"/>
        <v/>
      </c>
      <c r="P14" s="32" t="str">
        <f t="shared" si="3"/>
        <v/>
      </c>
    </row>
    <row r="15" spans="1:16" x14ac:dyDescent="0.3">
      <c r="A15" s="29"/>
      <c r="B15" s="29"/>
      <c r="C15" s="5" t="s">
        <v>62</v>
      </c>
      <c r="D15" s="30"/>
      <c r="E15" s="31"/>
      <c r="F15" s="5"/>
      <c r="G15" s="31"/>
      <c r="H15" s="5"/>
      <c r="I15" s="31" t="str">
        <f t="shared" si="0"/>
        <v/>
      </c>
      <c r="J15" s="5"/>
      <c r="K15" s="31" t="str">
        <f t="shared" si="1"/>
        <v/>
      </c>
      <c r="L15" s="31" t="str">
        <f t="shared" si="4"/>
        <v/>
      </c>
      <c r="M15" s="5"/>
      <c r="N15" s="29"/>
      <c r="O15" s="32" t="str">
        <f t="shared" si="2"/>
        <v/>
      </c>
      <c r="P15" s="32" t="str">
        <f t="shared" si="3"/>
        <v/>
      </c>
    </row>
    <row r="16" spans="1:16" x14ac:dyDescent="0.3">
      <c r="A16" s="29"/>
      <c r="B16" s="29"/>
      <c r="C16" s="5" t="s">
        <v>51</v>
      </c>
      <c r="D16" s="30"/>
      <c r="E16" s="31"/>
      <c r="F16" s="5"/>
      <c r="G16" s="31"/>
      <c r="H16" s="5"/>
      <c r="I16" s="31" t="str">
        <f t="shared" si="0"/>
        <v/>
      </c>
      <c r="J16" s="5"/>
      <c r="K16" s="31" t="str">
        <f t="shared" si="1"/>
        <v/>
      </c>
      <c r="L16" s="31" t="str">
        <f t="shared" si="4"/>
        <v/>
      </c>
      <c r="M16" s="5"/>
      <c r="N16" s="29"/>
      <c r="O16" s="32" t="str">
        <f t="shared" si="2"/>
        <v/>
      </c>
      <c r="P16" s="32" t="str">
        <f t="shared" si="3"/>
        <v/>
      </c>
    </row>
    <row r="17" spans="1:16" x14ac:dyDescent="0.3">
      <c r="A17" s="29"/>
      <c r="B17" s="29"/>
      <c r="C17" s="5" t="s">
        <v>50</v>
      </c>
      <c r="D17" s="30"/>
      <c r="E17" s="31"/>
      <c r="F17" s="5"/>
      <c r="G17" s="31"/>
      <c r="H17" s="5"/>
      <c r="I17" s="31" t="str">
        <f t="shared" si="0"/>
        <v/>
      </c>
      <c r="J17" s="5"/>
      <c r="K17" s="31" t="str">
        <f t="shared" si="1"/>
        <v/>
      </c>
      <c r="L17" s="31" t="str">
        <f t="shared" si="4"/>
        <v/>
      </c>
      <c r="M17" s="5"/>
      <c r="N17" s="29"/>
      <c r="O17" s="32" t="str">
        <f t="shared" si="2"/>
        <v/>
      </c>
      <c r="P17" s="32" t="str">
        <f t="shared" si="3"/>
        <v/>
      </c>
    </row>
    <row r="18" spans="1:16" x14ac:dyDescent="0.3">
      <c r="A18" s="29"/>
      <c r="B18" s="29"/>
      <c r="C18" s="5" t="s">
        <v>64</v>
      </c>
      <c r="D18" s="58" t="s">
        <v>11</v>
      </c>
      <c r="E18" s="31"/>
      <c r="F18" s="5"/>
      <c r="G18" s="31"/>
      <c r="H18" s="5"/>
      <c r="I18" s="31" t="str">
        <f t="shared" si="0"/>
        <v/>
      </c>
      <c r="J18" s="5"/>
      <c r="K18" s="31" t="str">
        <f t="shared" si="1"/>
        <v/>
      </c>
      <c r="L18" s="31" t="str">
        <f t="shared" si="4"/>
        <v/>
      </c>
      <c r="M18" s="5"/>
      <c r="N18" s="29"/>
      <c r="O18" s="32" t="str">
        <f t="shared" si="2"/>
        <v/>
      </c>
      <c r="P18" s="32" t="str">
        <f t="shared" si="3"/>
        <v/>
      </c>
    </row>
    <row r="19" spans="1:16" x14ac:dyDescent="0.3">
      <c r="A19" s="29"/>
      <c r="B19" s="29"/>
      <c r="C19" s="5" t="s">
        <v>76</v>
      </c>
      <c r="D19" s="30"/>
      <c r="E19" s="31"/>
      <c r="F19" s="5"/>
      <c r="G19" s="31"/>
      <c r="H19" s="5"/>
      <c r="I19" s="31" t="str">
        <f t="shared" si="0"/>
        <v/>
      </c>
      <c r="J19" s="5"/>
      <c r="K19" s="31" t="str">
        <f t="shared" si="1"/>
        <v/>
      </c>
      <c r="L19" s="31" t="str">
        <f t="shared" si="4"/>
        <v/>
      </c>
      <c r="M19" s="5"/>
      <c r="N19" s="29"/>
      <c r="O19" s="32" t="str">
        <f t="shared" si="2"/>
        <v/>
      </c>
      <c r="P19" s="32" t="str">
        <f t="shared" si="3"/>
        <v/>
      </c>
    </row>
    <row r="20" spans="1:16" x14ac:dyDescent="0.3">
      <c r="A20" s="29"/>
      <c r="B20" s="29"/>
      <c r="C20" s="5" t="s">
        <v>15</v>
      </c>
      <c r="D20" s="30"/>
      <c r="E20" s="31"/>
      <c r="F20" s="5"/>
      <c r="G20" s="31"/>
      <c r="H20" s="5"/>
      <c r="I20" s="31" t="str">
        <f t="shared" si="0"/>
        <v/>
      </c>
      <c r="J20" s="5"/>
      <c r="K20" s="31" t="str">
        <f t="shared" si="1"/>
        <v/>
      </c>
      <c r="L20" s="31" t="str">
        <f>IF(D20="","",(IF(F20="","",(IF(F20=0,0,G20+I20+K20)))))</f>
        <v/>
      </c>
      <c r="M20" s="5"/>
      <c r="N20" s="29"/>
      <c r="O20" s="32" t="str">
        <f t="shared" si="2"/>
        <v/>
      </c>
      <c r="P20" s="32" t="str">
        <f t="shared" si="3"/>
        <v/>
      </c>
    </row>
    <row r="21" spans="1:16" x14ac:dyDescent="0.3">
      <c r="A21" s="29"/>
      <c r="B21" s="29"/>
      <c r="C21" s="5" t="s">
        <v>7</v>
      </c>
      <c r="D21" s="30"/>
      <c r="E21" s="31"/>
      <c r="F21" s="5"/>
      <c r="G21" s="31"/>
      <c r="H21" s="5"/>
      <c r="I21" s="31" t="str">
        <f t="shared" si="0"/>
        <v/>
      </c>
      <c r="J21" s="5"/>
      <c r="K21" s="31" t="str">
        <f t="shared" si="1"/>
        <v/>
      </c>
      <c r="L21" s="31" t="str">
        <f t="shared" si="4"/>
        <v/>
      </c>
      <c r="M21" s="5"/>
      <c r="N21" s="29"/>
      <c r="O21" s="32" t="str">
        <f t="shared" si="2"/>
        <v/>
      </c>
      <c r="P21" s="32" t="str">
        <f t="shared" si="3"/>
        <v/>
      </c>
    </row>
    <row r="22" spans="1:16" x14ac:dyDescent="0.3">
      <c r="A22" s="29"/>
      <c r="B22" s="29"/>
      <c r="C22" s="5" t="s">
        <v>73</v>
      </c>
      <c r="D22" s="30"/>
      <c r="E22" s="31"/>
      <c r="F22" s="5"/>
      <c r="G22" s="31"/>
      <c r="H22" s="5"/>
      <c r="I22" s="31" t="str">
        <f t="shared" si="0"/>
        <v/>
      </c>
      <c r="J22" s="5"/>
      <c r="K22" s="31" t="str">
        <f t="shared" si="1"/>
        <v/>
      </c>
      <c r="L22" s="31" t="str">
        <f t="shared" si="4"/>
        <v/>
      </c>
      <c r="M22" s="5"/>
      <c r="N22" s="29"/>
      <c r="O22" s="32" t="str">
        <f t="shared" si="2"/>
        <v/>
      </c>
      <c r="P22" s="32" t="str">
        <f t="shared" si="3"/>
        <v/>
      </c>
    </row>
    <row r="23" spans="1:16" x14ac:dyDescent="0.3">
      <c r="A23" s="29"/>
      <c r="B23" s="29"/>
      <c r="C23" s="5" t="s">
        <v>14</v>
      </c>
      <c r="D23" s="58" t="s">
        <v>11</v>
      </c>
      <c r="E23" s="31"/>
      <c r="F23" s="5"/>
      <c r="G23" s="31"/>
      <c r="H23" s="5"/>
      <c r="I23" s="31" t="str">
        <f t="shared" si="0"/>
        <v/>
      </c>
      <c r="J23" s="5"/>
      <c r="K23" s="31" t="str">
        <f t="shared" si="1"/>
        <v/>
      </c>
      <c r="L23" s="31" t="str">
        <f t="shared" si="4"/>
        <v/>
      </c>
      <c r="M23" s="5"/>
      <c r="N23" s="29"/>
      <c r="O23" s="32" t="str">
        <f t="shared" si="2"/>
        <v/>
      </c>
      <c r="P23" s="32" t="str">
        <f t="shared" si="3"/>
        <v/>
      </c>
    </row>
    <row r="24" spans="1:16" x14ac:dyDescent="0.3">
      <c r="A24" s="29"/>
      <c r="B24" s="29"/>
      <c r="C24" s="5" t="s">
        <v>52</v>
      </c>
      <c r="D24" s="30"/>
      <c r="E24" s="31"/>
      <c r="F24" s="5"/>
      <c r="G24" s="31"/>
      <c r="H24" s="5"/>
      <c r="I24" s="31" t="str">
        <f>IF(F24="","",H24*-0.25)</f>
        <v/>
      </c>
      <c r="J24" s="5"/>
      <c r="K24" s="31" t="str">
        <f t="shared" si="1"/>
        <v/>
      </c>
      <c r="L24" s="31" t="str">
        <f t="shared" si="4"/>
        <v/>
      </c>
      <c r="M24" s="5"/>
      <c r="N24" s="29"/>
      <c r="O24" s="32" t="str">
        <f t="shared" si="2"/>
        <v/>
      </c>
      <c r="P24" s="32" t="str">
        <f t="shared" si="3"/>
        <v/>
      </c>
    </row>
    <row r="25" spans="1:16" x14ac:dyDescent="0.3">
      <c r="A25" s="29"/>
      <c r="B25" s="29"/>
      <c r="C25" s="5" t="s">
        <v>72</v>
      </c>
      <c r="D25" s="30"/>
      <c r="E25" s="31"/>
      <c r="F25" s="5"/>
      <c r="G25" s="31"/>
      <c r="H25" s="5"/>
      <c r="I25" s="31" t="str">
        <f>IF(F25="","",H25*-0.25)</f>
        <v/>
      </c>
      <c r="J25" s="5"/>
      <c r="K25" s="31" t="str">
        <f t="shared" si="1"/>
        <v/>
      </c>
      <c r="L25" s="31" t="str">
        <f t="shared" si="4"/>
        <v/>
      </c>
      <c r="M25" s="5"/>
      <c r="N25" s="29"/>
      <c r="O25" s="32" t="str">
        <f t="shared" si="2"/>
        <v/>
      </c>
      <c r="P25" s="32"/>
    </row>
    <row r="26" spans="1:16" x14ac:dyDescent="0.3">
      <c r="A26" s="29"/>
      <c r="B26" s="29"/>
      <c r="C26" s="5" t="s">
        <v>9</v>
      </c>
      <c r="D26" s="58" t="s">
        <v>11</v>
      </c>
      <c r="E26" s="31"/>
      <c r="F26" s="5"/>
      <c r="G26" s="31"/>
      <c r="H26" s="5"/>
      <c r="I26" s="31" t="str">
        <f t="shared" si="0"/>
        <v/>
      </c>
      <c r="J26" s="5"/>
      <c r="K26" s="31" t="str">
        <f t="shared" si="1"/>
        <v/>
      </c>
      <c r="L26" s="31" t="str">
        <f t="shared" si="4"/>
        <v/>
      </c>
      <c r="M26" s="5"/>
      <c r="N26" s="29"/>
      <c r="O26" s="32" t="str">
        <f t="shared" si="2"/>
        <v/>
      </c>
      <c r="P26" s="32" t="str">
        <f t="shared" si="3"/>
        <v/>
      </c>
    </row>
    <row r="27" spans="1:16" x14ac:dyDescent="0.3">
      <c r="A27" s="29"/>
      <c r="B27" s="29"/>
      <c r="C27" s="5" t="s">
        <v>53</v>
      </c>
      <c r="D27" s="30"/>
      <c r="E27" s="31"/>
      <c r="F27" s="5"/>
      <c r="G27" s="31"/>
      <c r="H27" s="5"/>
      <c r="I27" s="31" t="str">
        <f t="shared" si="0"/>
        <v/>
      </c>
      <c r="J27" s="5"/>
      <c r="K27" s="31" t="str">
        <f t="shared" si="1"/>
        <v/>
      </c>
      <c r="L27" s="31" t="str">
        <f t="shared" si="4"/>
        <v/>
      </c>
      <c r="M27" s="5"/>
      <c r="N27" s="29"/>
      <c r="O27" s="32" t="str">
        <f t="shared" si="2"/>
        <v/>
      </c>
      <c r="P27" s="32" t="str">
        <f t="shared" si="3"/>
        <v/>
      </c>
    </row>
    <row r="28" spans="1:16" x14ac:dyDescent="0.3">
      <c r="A28" s="29"/>
      <c r="B28" s="29"/>
      <c r="C28" s="5" t="s">
        <v>75</v>
      </c>
      <c r="D28" s="30"/>
      <c r="E28" s="31"/>
      <c r="F28" s="5"/>
      <c r="G28" s="31"/>
      <c r="H28" s="5"/>
      <c r="I28" s="31" t="str">
        <f t="shared" si="0"/>
        <v/>
      </c>
      <c r="J28" s="5"/>
      <c r="K28" s="31" t="str">
        <f t="shared" si="1"/>
        <v/>
      </c>
      <c r="L28" s="31" t="str">
        <f t="shared" si="4"/>
        <v/>
      </c>
      <c r="M28" s="5"/>
      <c r="N28" s="29"/>
      <c r="O28" s="32" t="str">
        <f t="shared" si="2"/>
        <v/>
      </c>
      <c r="P28" s="32" t="str">
        <f t="shared" si="3"/>
        <v/>
      </c>
    </row>
    <row r="29" spans="1:16" x14ac:dyDescent="0.3">
      <c r="A29" s="29"/>
      <c r="B29" s="29"/>
      <c r="C29" s="5"/>
      <c r="D29" s="30"/>
      <c r="E29" s="31"/>
      <c r="F29" s="5"/>
      <c r="G29" s="31"/>
      <c r="H29" s="5"/>
      <c r="I29" s="31"/>
      <c r="J29" s="5"/>
      <c r="K29" s="31"/>
      <c r="L29" s="31"/>
      <c r="M29" s="5"/>
      <c r="N29" s="29"/>
      <c r="O29" s="32"/>
      <c r="P29" s="32"/>
    </row>
    <row r="30" spans="1:16" x14ac:dyDescent="0.3">
      <c r="A30" s="29"/>
      <c r="B30" s="29"/>
      <c r="C30" s="5"/>
      <c r="D30" s="30"/>
      <c r="E30" s="31"/>
      <c r="F30" s="5"/>
      <c r="G30" s="31"/>
      <c r="H30" s="5"/>
      <c r="I30" s="31" t="str">
        <f t="shared" si="0"/>
        <v/>
      </c>
      <c r="J30" s="5"/>
      <c r="K30" s="31" t="str">
        <f t="shared" si="1"/>
        <v/>
      </c>
      <c r="L30" s="31" t="str">
        <f t="shared" si="4"/>
        <v/>
      </c>
      <c r="M30" s="5"/>
      <c r="N30" s="29"/>
      <c r="O30" s="32"/>
      <c r="P30" s="32"/>
    </row>
    <row r="31" spans="1:16" x14ac:dyDescent="0.3">
      <c r="A31" s="29"/>
      <c r="B31" s="29"/>
      <c r="C31" s="5"/>
      <c r="D31" s="30"/>
      <c r="E31" s="31"/>
      <c r="F31" s="5"/>
      <c r="G31" s="31"/>
      <c r="H31" s="5"/>
      <c r="I31" s="31" t="str">
        <f t="shared" si="0"/>
        <v/>
      </c>
      <c r="J31" s="5"/>
      <c r="K31" s="31" t="str">
        <f t="shared" si="1"/>
        <v/>
      </c>
      <c r="L31" s="31" t="str">
        <f t="shared" si="4"/>
        <v/>
      </c>
      <c r="M31" s="5"/>
      <c r="N31" s="29"/>
      <c r="O31" s="32"/>
      <c r="P31" s="32"/>
    </row>
    <row r="32" spans="1:16" x14ac:dyDescent="0.3">
      <c r="A32" s="29"/>
      <c r="B32" s="29"/>
      <c r="C32" s="5"/>
      <c r="D32" s="30"/>
      <c r="E32" s="31"/>
      <c r="F32" s="5"/>
      <c r="G32" s="31"/>
      <c r="H32" s="5"/>
      <c r="I32" s="31" t="str">
        <f t="shared" si="0"/>
        <v/>
      </c>
      <c r="J32" s="5"/>
      <c r="K32" s="31" t="str">
        <f t="shared" si="1"/>
        <v/>
      </c>
      <c r="L32" s="31" t="str">
        <f t="shared" si="4"/>
        <v/>
      </c>
      <c r="M32" s="5"/>
      <c r="N32" s="29"/>
      <c r="O32" s="32" t="str">
        <f t="shared" si="2"/>
        <v/>
      </c>
      <c r="P32" s="32" t="str">
        <f t="shared" si="3"/>
        <v/>
      </c>
    </row>
    <row r="33" spans="1:16" x14ac:dyDescent="0.3">
      <c r="A33" s="29"/>
      <c r="B33" s="29"/>
      <c r="C33" s="5"/>
      <c r="D33" s="30"/>
      <c r="E33" s="31"/>
      <c r="F33" s="5"/>
      <c r="G33" s="31"/>
      <c r="H33" s="5"/>
      <c r="I33" s="31" t="str">
        <f t="shared" si="0"/>
        <v/>
      </c>
      <c r="J33" s="5"/>
      <c r="K33" s="31" t="str">
        <f t="shared" si="1"/>
        <v/>
      </c>
      <c r="L33" s="31" t="str">
        <f t="shared" si="4"/>
        <v/>
      </c>
      <c r="M33" s="5"/>
      <c r="N33" s="29"/>
      <c r="O33" s="32"/>
      <c r="P33" s="32"/>
    </row>
    <row r="34" spans="1:16" x14ac:dyDescent="0.3">
      <c r="A34" s="29"/>
      <c r="B34" s="29"/>
      <c r="C34" s="5"/>
      <c r="D34" s="30"/>
      <c r="E34" s="31"/>
      <c r="F34" s="5"/>
      <c r="G34" s="31"/>
      <c r="H34" s="5"/>
      <c r="I34" s="31" t="str">
        <f t="shared" si="0"/>
        <v/>
      </c>
      <c r="J34" s="5"/>
      <c r="K34" s="31" t="str">
        <f t="shared" si="1"/>
        <v/>
      </c>
      <c r="L34" s="31" t="str">
        <f t="shared" si="4"/>
        <v/>
      </c>
      <c r="M34" s="5"/>
      <c r="N34" s="29"/>
      <c r="O34" s="32"/>
      <c r="P34" s="32"/>
    </row>
    <row r="35" spans="1:16" x14ac:dyDescent="0.3">
      <c r="D35" s="33"/>
      <c r="G35" s="10" t="s">
        <v>39</v>
      </c>
    </row>
    <row r="36" spans="1:16" x14ac:dyDescent="0.3">
      <c r="C36" s="10" t="s">
        <v>40</v>
      </c>
      <c r="D36" s="10">
        <f>COUNTIF(D9:D32,"P")</f>
        <v>6</v>
      </c>
      <c r="E36" s="10" t="s">
        <v>65</v>
      </c>
      <c r="G36" s="34">
        <f>D36*30</f>
        <v>180</v>
      </c>
    </row>
    <row r="38" spans="1:16" x14ac:dyDescent="0.3">
      <c r="C38" s="10" t="s">
        <v>42</v>
      </c>
      <c r="E38" s="34">
        <v>9</v>
      </c>
      <c r="G38" s="34">
        <f>$D$36*E38</f>
        <v>54</v>
      </c>
    </row>
    <row r="39" spans="1:16" x14ac:dyDescent="0.3">
      <c r="C39" s="10" t="s">
        <v>43</v>
      </c>
      <c r="E39" s="34">
        <v>6</v>
      </c>
      <c r="G39" s="34">
        <f>$D$36*E39</f>
        <v>36</v>
      </c>
    </row>
    <row r="40" spans="1:16" x14ac:dyDescent="0.3">
      <c r="C40" s="10" t="s">
        <v>44</v>
      </c>
      <c r="E40" s="34">
        <v>4</v>
      </c>
      <c r="G40" s="34">
        <f t="shared" ref="G40:G42" si="5">$D$36*E40</f>
        <v>24</v>
      </c>
    </row>
    <row r="41" spans="1:16" x14ac:dyDescent="0.3">
      <c r="C41" s="10" t="s">
        <v>2</v>
      </c>
      <c r="E41" s="34">
        <v>5</v>
      </c>
      <c r="G41" s="34">
        <f t="shared" si="5"/>
        <v>30</v>
      </c>
    </row>
    <row r="42" spans="1:16" x14ac:dyDescent="0.3">
      <c r="C42" s="10" t="s">
        <v>45</v>
      </c>
      <c r="E42" s="34">
        <v>2</v>
      </c>
      <c r="G42" s="34">
        <f t="shared" si="5"/>
        <v>12</v>
      </c>
    </row>
    <row r="43" spans="1:16" x14ac:dyDescent="0.3">
      <c r="C43" s="10" t="s">
        <v>46</v>
      </c>
      <c r="E43" s="34">
        <v>4</v>
      </c>
      <c r="G43" s="34">
        <f>$D$36*E43</f>
        <v>24</v>
      </c>
    </row>
  </sheetData>
  <mergeCells count="10">
    <mergeCell ref="A6:B6"/>
    <mergeCell ref="E6:F6"/>
    <mergeCell ref="I6:J6"/>
    <mergeCell ref="N6:O6"/>
    <mergeCell ref="A1:P1"/>
    <mergeCell ref="A2:P2"/>
    <mergeCell ref="B4:C4"/>
    <mergeCell ref="G4:H4"/>
    <mergeCell ref="L4:M4"/>
    <mergeCell ref="O4:P4"/>
  </mergeCells>
  <conditionalFormatting sqref="A9:B34">
    <cfRule type="expression" dxfId="30" priority="29">
      <formula>MOD(ROW(),2)</formula>
    </cfRule>
  </conditionalFormatting>
  <conditionalFormatting sqref="C9:C13">
    <cfRule type="expression" dxfId="29" priority="3">
      <formula>MOD(ROW(),2)</formula>
    </cfRule>
  </conditionalFormatting>
  <conditionalFormatting sqref="C15:C17">
    <cfRule type="expression" dxfId="28" priority="4">
      <formula>MOD(ROW(),2)</formula>
    </cfRule>
  </conditionalFormatting>
  <conditionalFormatting sqref="C19:C34">
    <cfRule type="expression" dxfId="27" priority="2">
      <formula>MOD(ROW(),2)</formula>
    </cfRule>
  </conditionalFormatting>
  <conditionalFormatting sqref="D9:P34">
    <cfRule type="expression" dxfId="26" priority="1">
      <formula>MOD(ROW(),2)</formula>
    </cfRule>
  </conditionalFormatting>
  <pageMargins left="0.25" right="0.25" top="0.75" bottom="0.75" header="0.3" footer="0.3"/>
  <pageSetup scale="8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43"/>
  <sheetViews>
    <sheetView workbookViewId="0">
      <selection activeCell="I5" sqref="I5"/>
    </sheetView>
  </sheetViews>
  <sheetFormatPr defaultColWidth="9.109375" defaultRowHeight="15.6" x14ac:dyDescent="0.3"/>
  <cols>
    <col min="1" max="1" width="9.109375" style="10"/>
    <col min="2" max="2" width="12.6640625" style="10" customWidth="1"/>
    <col min="3" max="3" width="19.33203125" style="10" bestFit="1" customWidth="1"/>
    <col min="4" max="4" width="5.88671875" style="10" customWidth="1"/>
    <col min="5" max="5" width="9.5546875" style="10" bestFit="1" customWidth="1"/>
    <col min="6" max="6" width="9.109375" style="10"/>
    <col min="7" max="7" width="11.33203125" style="10" customWidth="1"/>
    <col min="8" max="13" width="9.109375" style="10"/>
    <col min="14" max="14" width="7.6640625" style="10" customWidth="1"/>
    <col min="15" max="16" width="9.6640625" style="10" customWidth="1"/>
    <col min="17" max="16384" width="9.109375" style="10"/>
  </cols>
  <sheetData>
    <row r="1" spans="1:16" s="15" customFormat="1" ht="21" x14ac:dyDescent="0.4">
      <c r="A1" s="130" t="s">
        <v>59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</row>
    <row r="2" spans="1:16" s="15" customFormat="1" ht="21" x14ac:dyDescent="0.4">
      <c r="A2" s="130" t="s">
        <v>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</row>
    <row r="3" spans="1:16" ht="16.2" thickBot="1" x14ac:dyDescent="0.3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spans="1:16" ht="16.2" thickBot="1" x14ac:dyDescent="0.35">
      <c r="A4" s="17" t="s">
        <v>17</v>
      </c>
      <c r="B4" s="152">
        <v>45857</v>
      </c>
      <c r="C4" s="153"/>
      <c r="G4" s="142" t="s">
        <v>18</v>
      </c>
      <c r="H4" s="146"/>
      <c r="I4" s="18">
        <v>0.21875</v>
      </c>
      <c r="L4" s="142" t="s">
        <v>19</v>
      </c>
      <c r="M4" s="146"/>
      <c r="N4" s="19">
        <v>0.22916666666666666</v>
      </c>
      <c r="O4" s="148" t="s">
        <v>20</v>
      </c>
      <c r="P4" s="149"/>
    </row>
    <row r="5" spans="1:16" ht="16.2" thickBot="1" x14ac:dyDescent="0.35">
      <c r="A5" s="20"/>
      <c r="B5" s="21"/>
      <c r="C5" s="21"/>
      <c r="E5" s="14"/>
      <c r="F5" s="14"/>
      <c r="H5" s="22"/>
      <c r="I5" s="22"/>
      <c r="K5" s="14"/>
      <c r="L5" s="14"/>
    </row>
    <row r="6" spans="1:16" ht="16.2" thickBot="1" x14ac:dyDescent="0.35">
      <c r="A6" s="150" t="s">
        <v>21</v>
      </c>
      <c r="B6" s="151"/>
      <c r="C6" s="23"/>
      <c r="E6" s="142" t="s">
        <v>22</v>
      </c>
      <c r="F6" s="143"/>
      <c r="G6" s="24" t="s">
        <v>101</v>
      </c>
      <c r="H6" s="22"/>
      <c r="I6" s="142" t="s">
        <v>23</v>
      </c>
      <c r="J6" s="143"/>
      <c r="K6" s="25">
        <v>0.25138888888888888</v>
      </c>
      <c r="L6" s="14"/>
      <c r="N6" s="142" t="s">
        <v>24</v>
      </c>
      <c r="O6" s="146"/>
      <c r="P6" s="35">
        <v>0.625</v>
      </c>
    </row>
    <row r="8" spans="1:16" s="28" customFormat="1" ht="62.4" x14ac:dyDescent="0.3">
      <c r="A8" s="27" t="s">
        <v>25</v>
      </c>
      <c r="B8" s="27" t="s">
        <v>63</v>
      </c>
      <c r="C8" s="27" t="s">
        <v>4</v>
      </c>
      <c r="D8" s="27" t="s">
        <v>27</v>
      </c>
      <c r="E8" s="27" t="s">
        <v>28</v>
      </c>
      <c r="F8" s="27" t="s">
        <v>29</v>
      </c>
      <c r="G8" s="27" t="s">
        <v>30</v>
      </c>
      <c r="H8" s="27" t="s">
        <v>31</v>
      </c>
      <c r="I8" s="27" t="s">
        <v>32</v>
      </c>
      <c r="J8" s="27" t="s">
        <v>33</v>
      </c>
      <c r="K8" s="27" t="s">
        <v>34</v>
      </c>
      <c r="L8" s="27" t="s">
        <v>35</v>
      </c>
      <c r="M8" s="27" t="s">
        <v>36</v>
      </c>
      <c r="N8" s="27" t="s">
        <v>2</v>
      </c>
      <c r="O8" s="27" t="s">
        <v>37</v>
      </c>
      <c r="P8" s="27" t="s">
        <v>2</v>
      </c>
    </row>
    <row r="9" spans="1:16" x14ac:dyDescent="0.3">
      <c r="A9" s="29"/>
      <c r="B9" s="29"/>
      <c r="C9" s="5" t="s">
        <v>76</v>
      </c>
      <c r="D9" s="30" t="s">
        <v>81</v>
      </c>
      <c r="E9" s="31">
        <v>2.87</v>
      </c>
      <c r="F9" s="5">
        <v>5</v>
      </c>
      <c r="G9" s="31">
        <v>8.74</v>
      </c>
      <c r="H9" s="5"/>
      <c r="I9" s="31">
        <f t="shared" ref="I9:I28" si="0">IF(F9="","",H9*-0.25)</f>
        <v>0</v>
      </c>
      <c r="J9" s="5"/>
      <c r="K9" s="31">
        <f t="shared" ref="K9:K28" si="1">IF(F9="","",J9*-1)</f>
        <v>0</v>
      </c>
      <c r="L9" s="31">
        <f t="shared" ref="L9:L17" si="2">IF(D9="","",(IF(F9="","",(IF(F9=0,0,G9+I9+K9)))))</f>
        <v>8.74</v>
      </c>
      <c r="M9" s="5">
        <v>1</v>
      </c>
      <c r="N9" s="29" t="s">
        <v>38</v>
      </c>
      <c r="O9" s="32">
        <f t="shared" ref="O9:O28" si="3">IF(M9=1,$G$38,(IF(M9=2,$G$39,(IF(M9=3,$G$40,"")))))</f>
        <v>117</v>
      </c>
      <c r="P9" s="32">
        <f>IF(N9="BF",$G$41,"")</f>
        <v>65</v>
      </c>
    </row>
    <row r="10" spans="1:16" x14ac:dyDescent="0.3">
      <c r="A10" s="29"/>
      <c r="B10" s="29"/>
      <c r="C10" s="5" t="s">
        <v>52</v>
      </c>
      <c r="D10" s="30" t="s">
        <v>81</v>
      </c>
      <c r="E10" s="31"/>
      <c r="F10" s="5">
        <v>5</v>
      </c>
      <c r="G10" s="31">
        <v>8.27</v>
      </c>
      <c r="H10" s="5"/>
      <c r="I10" s="31">
        <f t="shared" si="0"/>
        <v>0</v>
      </c>
      <c r="J10" s="5"/>
      <c r="K10" s="31">
        <f t="shared" si="1"/>
        <v>0</v>
      </c>
      <c r="L10" s="31">
        <f t="shared" si="2"/>
        <v>8.27</v>
      </c>
      <c r="M10" s="5">
        <v>2</v>
      </c>
      <c r="N10" s="29"/>
      <c r="O10" s="32">
        <f t="shared" si="3"/>
        <v>78</v>
      </c>
      <c r="P10" s="32" t="str">
        <f>IF(N10="BF",$G$41,"")</f>
        <v/>
      </c>
    </row>
    <row r="11" spans="1:16" x14ac:dyDescent="0.3">
      <c r="A11" s="29"/>
      <c r="B11" s="29"/>
      <c r="C11" s="5" t="s">
        <v>64</v>
      </c>
      <c r="D11" s="58" t="s">
        <v>11</v>
      </c>
      <c r="E11" s="31">
        <v>2.2999999999999998</v>
      </c>
      <c r="F11" s="5">
        <v>5</v>
      </c>
      <c r="G11" s="31">
        <v>7.78</v>
      </c>
      <c r="H11" s="5"/>
      <c r="I11" s="31">
        <f t="shared" si="0"/>
        <v>0</v>
      </c>
      <c r="J11" s="5"/>
      <c r="K11" s="31">
        <f t="shared" si="1"/>
        <v>0</v>
      </c>
      <c r="L11" s="31">
        <f t="shared" si="2"/>
        <v>7.78</v>
      </c>
      <c r="M11" s="5">
        <v>3</v>
      </c>
      <c r="N11" s="29"/>
      <c r="O11" s="32">
        <f t="shared" si="3"/>
        <v>52</v>
      </c>
      <c r="P11" s="32" t="str">
        <f>IF(N11="BF",$G$41,"")</f>
        <v/>
      </c>
    </row>
    <row r="12" spans="1:16" x14ac:dyDescent="0.3">
      <c r="A12" s="29"/>
      <c r="B12" s="29"/>
      <c r="C12" s="5" t="s">
        <v>72</v>
      </c>
      <c r="D12" s="30" t="s">
        <v>81</v>
      </c>
      <c r="E12" s="31">
        <v>2.62</v>
      </c>
      <c r="F12" s="5">
        <v>5</v>
      </c>
      <c r="G12" s="31">
        <v>7.4</v>
      </c>
      <c r="H12" s="5"/>
      <c r="I12" s="31">
        <f t="shared" si="0"/>
        <v>0</v>
      </c>
      <c r="J12" s="5"/>
      <c r="K12" s="31">
        <f t="shared" si="1"/>
        <v>0</v>
      </c>
      <c r="L12" s="31">
        <f t="shared" si="2"/>
        <v>7.4</v>
      </c>
      <c r="M12" s="5">
        <v>4</v>
      </c>
      <c r="N12" s="29"/>
      <c r="O12" s="32" t="str">
        <f t="shared" si="3"/>
        <v/>
      </c>
      <c r="P12" s="32"/>
    </row>
    <row r="13" spans="1:16" x14ac:dyDescent="0.3">
      <c r="A13" s="29"/>
      <c r="B13" s="29"/>
      <c r="C13" s="5" t="s">
        <v>12</v>
      </c>
      <c r="D13" s="58" t="s">
        <v>11</v>
      </c>
      <c r="E13" s="31"/>
      <c r="F13" s="5">
        <v>5</v>
      </c>
      <c r="G13" s="31">
        <v>5.65</v>
      </c>
      <c r="H13" s="5"/>
      <c r="I13" s="31">
        <f t="shared" si="0"/>
        <v>0</v>
      </c>
      <c r="J13" s="5"/>
      <c r="K13" s="31">
        <f t="shared" si="1"/>
        <v>0</v>
      </c>
      <c r="L13" s="31">
        <f t="shared" si="2"/>
        <v>5.65</v>
      </c>
      <c r="M13" s="5">
        <v>5</v>
      </c>
      <c r="N13" s="29"/>
      <c r="O13" s="32" t="str">
        <f t="shared" si="3"/>
        <v/>
      </c>
      <c r="P13" s="32" t="str">
        <f t="shared" ref="P13:P28" si="4">IF(N13="BF",$G$41,"")</f>
        <v/>
      </c>
    </row>
    <row r="14" spans="1:16" x14ac:dyDescent="0.3">
      <c r="A14" s="29"/>
      <c r="B14" s="29"/>
      <c r="C14" s="5" t="s">
        <v>7</v>
      </c>
      <c r="D14" s="30" t="s">
        <v>81</v>
      </c>
      <c r="E14" s="31"/>
      <c r="F14" s="5">
        <v>4</v>
      </c>
      <c r="G14" s="31">
        <v>5.46</v>
      </c>
      <c r="H14" s="5"/>
      <c r="I14" s="31">
        <f t="shared" si="0"/>
        <v>0</v>
      </c>
      <c r="J14" s="5"/>
      <c r="K14" s="31">
        <f t="shared" si="1"/>
        <v>0</v>
      </c>
      <c r="L14" s="31">
        <f t="shared" si="2"/>
        <v>5.46</v>
      </c>
      <c r="M14" s="5">
        <v>6</v>
      </c>
      <c r="N14" s="29"/>
      <c r="O14" s="32" t="str">
        <f t="shared" si="3"/>
        <v/>
      </c>
      <c r="P14" s="32" t="str">
        <f t="shared" si="4"/>
        <v/>
      </c>
    </row>
    <row r="15" spans="1:16" x14ac:dyDescent="0.3">
      <c r="A15" s="29"/>
      <c r="B15" s="29"/>
      <c r="C15" s="5" t="s">
        <v>73</v>
      </c>
      <c r="D15" s="30" t="s">
        <v>81</v>
      </c>
      <c r="E15" s="31"/>
      <c r="F15" s="5">
        <v>4</v>
      </c>
      <c r="G15" s="31">
        <v>4.53</v>
      </c>
      <c r="H15" s="5"/>
      <c r="I15" s="31">
        <f t="shared" si="0"/>
        <v>0</v>
      </c>
      <c r="J15" s="5"/>
      <c r="K15" s="31">
        <f t="shared" si="1"/>
        <v>0</v>
      </c>
      <c r="L15" s="31">
        <f t="shared" si="2"/>
        <v>4.53</v>
      </c>
      <c r="M15" s="5">
        <v>7</v>
      </c>
      <c r="N15" s="29"/>
      <c r="O15" s="32" t="str">
        <f t="shared" si="3"/>
        <v/>
      </c>
      <c r="P15" s="32" t="str">
        <f t="shared" si="4"/>
        <v/>
      </c>
    </row>
    <row r="16" spans="1:16" x14ac:dyDescent="0.3">
      <c r="A16" s="29"/>
      <c r="B16" s="29"/>
      <c r="C16" s="5" t="s">
        <v>9</v>
      </c>
      <c r="D16" s="58" t="s">
        <v>11</v>
      </c>
      <c r="E16" s="31"/>
      <c r="F16" s="5">
        <v>2</v>
      </c>
      <c r="G16" s="31">
        <v>2.14</v>
      </c>
      <c r="H16" s="5"/>
      <c r="I16" s="31">
        <f t="shared" si="0"/>
        <v>0</v>
      </c>
      <c r="J16" s="5"/>
      <c r="K16" s="31">
        <f t="shared" si="1"/>
        <v>0</v>
      </c>
      <c r="L16" s="31">
        <f t="shared" si="2"/>
        <v>2.14</v>
      </c>
      <c r="M16" s="5">
        <v>8</v>
      </c>
      <c r="N16" s="29"/>
      <c r="O16" s="32" t="str">
        <f t="shared" si="3"/>
        <v/>
      </c>
      <c r="P16" s="32" t="str">
        <f t="shared" si="4"/>
        <v/>
      </c>
    </row>
    <row r="17" spans="1:16" x14ac:dyDescent="0.3">
      <c r="A17" s="29"/>
      <c r="B17" s="29"/>
      <c r="C17" s="5" t="s">
        <v>61</v>
      </c>
      <c r="D17" s="58" t="s">
        <v>11</v>
      </c>
      <c r="E17" s="31"/>
      <c r="F17" s="5">
        <v>2</v>
      </c>
      <c r="G17" s="31">
        <v>1.95</v>
      </c>
      <c r="H17" s="5"/>
      <c r="I17" s="31">
        <f t="shared" si="0"/>
        <v>0</v>
      </c>
      <c r="J17" s="5"/>
      <c r="K17" s="31">
        <f t="shared" si="1"/>
        <v>0</v>
      </c>
      <c r="L17" s="31">
        <f t="shared" si="2"/>
        <v>1.95</v>
      </c>
      <c r="M17" s="5">
        <v>9</v>
      </c>
      <c r="N17" s="29"/>
      <c r="O17" s="32" t="str">
        <f t="shared" si="3"/>
        <v/>
      </c>
      <c r="P17" s="32" t="str">
        <f t="shared" si="4"/>
        <v/>
      </c>
    </row>
    <row r="18" spans="1:16" x14ac:dyDescent="0.3">
      <c r="A18" s="29"/>
      <c r="B18" s="29"/>
      <c r="C18" s="5" t="s">
        <v>75</v>
      </c>
      <c r="D18" s="30"/>
      <c r="E18" s="31"/>
      <c r="F18" s="5"/>
      <c r="G18" s="31"/>
      <c r="H18" s="5"/>
      <c r="I18" s="31" t="str">
        <f t="shared" si="0"/>
        <v/>
      </c>
      <c r="J18" s="5"/>
      <c r="K18" s="31" t="str">
        <f t="shared" si="1"/>
        <v/>
      </c>
      <c r="L18" s="31"/>
      <c r="M18" s="5"/>
      <c r="N18" s="29"/>
      <c r="O18" s="32" t="str">
        <f t="shared" si="3"/>
        <v/>
      </c>
      <c r="P18" s="32" t="str">
        <f t="shared" si="4"/>
        <v/>
      </c>
    </row>
    <row r="19" spans="1:16" x14ac:dyDescent="0.3">
      <c r="A19" s="29"/>
      <c r="B19" s="29"/>
      <c r="C19" s="5" t="s">
        <v>53</v>
      </c>
      <c r="D19" s="30"/>
      <c r="E19" s="31"/>
      <c r="F19" s="5"/>
      <c r="G19" s="31"/>
      <c r="H19" s="5"/>
      <c r="I19" s="31" t="str">
        <f t="shared" si="0"/>
        <v/>
      </c>
      <c r="J19" s="5"/>
      <c r="K19" s="31" t="str">
        <f t="shared" si="1"/>
        <v/>
      </c>
      <c r="L19" s="31"/>
      <c r="M19" s="5"/>
      <c r="N19" s="29"/>
      <c r="O19" s="32" t="str">
        <f t="shared" si="3"/>
        <v/>
      </c>
      <c r="P19" s="32" t="str">
        <f t="shared" si="4"/>
        <v/>
      </c>
    </row>
    <row r="20" spans="1:16" x14ac:dyDescent="0.3">
      <c r="A20" s="29"/>
      <c r="B20" s="29"/>
      <c r="C20" s="5" t="s">
        <v>14</v>
      </c>
      <c r="D20" s="58" t="s">
        <v>11</v>
      </c>
      <c r="E20" s="31"/>
      <c r="F20" s="5"/>
      <c r="G20" s="31"/>
      <c r="H20" s="5"/>
      <c r="I20" s="31" t="str">
        <f t="shared" si="0"/>
        <v/>
      </c>
      <c r="J20" s="5"/>
      <c r="K20" s="31" t="str">
        <f t="shared" si="1"/>
        <v/>
      </c>
      <c r="L20" s="31"/>
      <c r="M20" s="5"/>
      <c r="N20" s="29"/>
      <c r="O20" s="32" t="str">
        <f t="shared" si="3"/>
        <v/>
      </c>
      <c r="P20" s="32" t="str">
        <f t="shared" si="4"/>
        <v/>
      </c>
    </row>
    <row r="21" spans="1:16" x14ac:dyDescent="0.3">
      <c r="A21" s="29"/>
      <c r="B21" s="29"/>
      <c r="C21" s="5" t="s">
        <v>15</v>
      </c>
      <c r="D21" s="30" t="s">
        <v>81</v>
      </c>
      <c r="E21" s="31"/>
      <c r="F21" s="5"/>
      <c r="G21" s="31"/>
      <c r="H21" s="5"/>
      <c r="I21" s="31" t="str">
        <f t="shared" si="0"/>
        <v/>
      </c>
      <c r="J21" s="5"/>
      <c r="K21" s="31" t="str">
        <f t="shared" si="1"/>
        <v/>
      </c>
      <c r="L21" s="31"/>
      <c r="M21" s="5"/>
      <c r="N21" s="29"/>
      <c r="O21" s="32" t="str">
        <f t="shared" si="3"/>
        <v/>
      </c>
      <c r="P21" s="32" t="str">
        <f t="shared" si="4"/>
        <v/>
      </c>
    </row>
    <row r="22" spans="1:16" x14ac:dyDescent="0.3">
      <c r="A22" s="29"/>
      <c r="B22" s="29"/>
      <c r="C22" s="5" t="s">
        <v>50</v>
      </c>
      <c r="D22" s="30"/>
      <c r="E22" s="31"/>
      <c r="F22" s="5"/>
      <c r="G22" s="31"/>
      <c r="H22" s="5"/>
      <c r="I22" s="31" t="str">
        <f t="shared" si="0"/>
        <v/>
      </c>
      <c r="J22" s="5"/>
      <c r="K22" s="31" t="str">
        <f t="shared" si="1"/>
        <v/>
      </c>
      <c r="L22" s="31"/>
      <c r="M22" s="5"/>
      <c r="N22" s="29"/>
      <c r="O22" s="32" t="str">
        <f t="shared" si="3"/>
        <v/>
      </c>
      <c r="P22" s="32" t="str">
        <f t="shared" si="4"/>
        <v/>
      </c>
    </row>
    <row r="23" spans="1:16" x14ac:dyDescent="0.3">
      <c r="A23" s="29"/>
      <c r="B23" s="29"/>
      <c r="C23" s="5" t="s">
        <v>51</v>
      </c>
      <c r="D23" s="30"/>
      <c r="E23" s="31"/>
      <c r="F23" s="5"/>
      <c r="G23" s="31"/>
      <c r="H23" s="5"/>
      <c r="I23" s="31" t="str">
        <f t="shared" si="0"/>
        <v/>
      </c>
      <c r="J23" s="5"/>
      <c r="K23" s="31" t="str">
        <f t="shared" si="1"/>
        <v/>
      </c>
      <c r="L23" s="31"/>
      <c r="M23" s="5"/>
      <c r="N23" s="29"/>
      <c r="O23" s="32" t="str">
        <f t="shared" si="3"/>
        <v/>
      </c>
      <c r="P23" s="32" t="str">
        <f t="shared" si="4"/>
        <v/>
      </c>
    </row>
    <row r="24" spans="1:16" x14ac:dyDescent="0.3">
      <c r="A24" s="29"/>
      <c r="B24" s="29"/>
      <c r="C24" s="5" t="s">
        <v>62</v>
      </c>
      <c r="D24" s="30"/>
      <c r="E24" s="31"/>
      <c r="F24" s="5"/>
      <c r="G24" s="31"/>
      <c r="H24" s="5"/>
      <c r="I24" s="31" t="str">
        <f t="shared" si="0"/>
        <v/>
      </c>
      <c r="J24" s="5"/>
      <c r="K24" s="31" t="str">
        <f t="shared" si="1"/>
        <v/>
      </c>
      <c r="L24" s="31"/>
      <c r="M24" s="5"/>
      <c r="N24" s="29"/>
      <c r="O24" s="32" t="str">
        <f t="shared" si="3"/>
        <v/>
      </c>
      <c r="P24" s="32" t="str">
        <f t="shared" si="4"/>
        <v/>
      </c>
    </row>
    <row r="25" spans="1:16" x14ac:dyDescent="0.3">
      <c r="A25" s="29"/>
      <c r="B25" s="29"/>
      <c r="C25" s="5" t="s">
        <v>74</v>
      </c>
      <c r="D25" s="30"/>
      <c r="E25" s="31"/>
      <c r="F25" s="5"/>
      <c r="G25" s="31"/>
      <c r="H25" s="5"/>
      <c r="I25" s="31" t="str">
        <f t="shared" si="0"/>
        <v/>
      </c>
      <c r="J25" s="5"/>
      <c r="K25" s="31" t="str">
        <f t="shared" si="1"/>
        <v/>
      </c>
      <c r="L25" s="31"/>
      <c r="M25" s="5"/>
      <c r="N25" s="29"/>
      <c r="O25" s="32" t="str">
        <f t="shared" si="3"/>
        <v/>
      </c>
      <c r="P25" s="32" t="str">
        <f t="shared" si="4"/>
        <v/>
      </c>
    </row>
    <row r="26" spans="1:16" x14ac:dyDescent="0.3">
      <c r="A26" s="29"/>
      <c r="B26" s="29"/>
      <c r="C26" s="5" t="s">
        <v>8</v>
      </c>
      <c r="D26" s="30" t="s">
        <v>81</v>
      </c>
      <c r="E26" s="31"/>
      <c r="F26" s="5"/>
      <c r="G26" s="31"/>
      <c r="H26" s="5"/>
      <c r="I26" s="31" t="str">
        <f t="shared" si="0"/>
        <v/>
      </c>
      <c r="J26" s="5"/>
      <c r="K26" s="31" t="str">
        <f t="shared" si="1"/>
        <v/>
      </c>
      <c r="L26" s="31"/>
      <c r="M26" s="5"/>
      <c r="N26" s="29"/>
      <c r="O26" s="32" t="str">
        <f t="shared" si="3"/>
        <v/>
      </c>
      <c r="P26" s="32" t="str">
        <f t="shared" si="4"/>
        <v/>
      </c>
    </row>
    <row r="27" spans="1:16" x14ac:dyDescent="0.3">
      <c r="A27" s="29"/>
      <c r="B27" s="29"/>
      <c r="C27" s="5" t="s">
        <v>13</v>
      </c>
      <c r="D27" s="58" t="s">
        <v>11</v>
      </c>
      <c r="E27" s="31"/>
      <c r="F27" s="5"/>
      <c r="G27" s="31"/>
      <c r="H27" s="5"/>
      <c r="I27" s="31" t="str">
        <f t="shared" si="0"/>
        <v/>
      </c>
      <c r="J27" s="5"/>
      <c r="K27" s="31" t="str">
        <f t="shared" si="1"/>
        <v/>
      </c>
      <c r="L27" s="31"/>
      <c r="M27" s="5"/>
      <c r="N27" s="29"/>
      <c r="O27" s="32" t="str">
        <f t="shared" si="3"/>
        <v/>
      </c>
      <c r="P27" s="32" t="str">
        <f t="shared" si="4"/>
        <v/>
      </c>
    </row>
    <row r="28" spans="1:16" x14ac:dyDescent="0.3">
      <c r="A28" s="29"/>
      <c r="B28" s="29"/>
      <c r="C28" s="5" t="s">
        <v>10</v>
      </c>
      <c r="D28" s="30"/>
      <c r="E28" s="31"/>
      <c r="F28" s="5"/>
      <c r="G28" s="31"/>
      <c r="H28" s="5"/>
      <c r="I28" s="31" t="str">
        <f t="shared" si="0"/>
        <v/>
      </c>
      <c r="J28" s="5"/>
      <c r="K28" s="31" t="str">
        <f t="shared" si="1"/>
        <v/>
      </c>
      <c r="L28" s="31"/>
      <c r="M28" s="5"/>
      <c r="N28" s="29"/>
      <c r="O28" s="32" t="str">
        <f t="shared" si="3"/>
        <v/>
      </c>
      <c r="P28" s="32" t="str">
        <f t="shared" si="4"/>
        <v/>
      </c>
    </row>
    <row r="29" spans="1:16" x14ac:dyDescent="0.3">
      <c r="A29" s="29"/>
      <c r="B29" s="29"/>
      <c r="C29" s="5"/>
      <c r="D29" s="30"/>
      <c r="E29" s="31"/>
      <c r="F29" s="5"/>
      <c r="G29" s="31"/>
      <c r="H29" s="5"/>
      <c r="I29" s="31" t="str">
        <f t="shared" ref="I29:I34" si="5">IF(F29="","",H29*-0.25)</f>
        <v/>
      </c>
      <c r="J29" s="5"/>
      <c r="K29" s="31" t="str">
        <f t="shared" ref="K29:K34" si="6">IF(F29="","",J29*-1)</f>
        <v/>
      </c>
      <c r="L29" s="31" t="str">
        <f t="shared" ref="L29:L34" si="7">IF(D29="","",(IF(F29="","",(IF(F29=0,0,G29+I29+K29)))))</f>
        <v/>
      </c>
      <c r="M29" s="5"/>
      <c r="N29" s="29"/>
      <c r="O29" s="32"/>
      <c r="P29" s="32"/>
    </row>
    <row r="30" spans="1:16" x14ac:dyDescent="0.3">
      <c r="A30" s="29"/>
      <c r="B30" s="29"/>
      <c r="C30" s="5"/>
      <c r="D30" s="30"/>
      <c r="E30" s="31"/>
      <c r="F30" s="5"/>
      <c r="G30" s="31"/>
      <c r="H30" s="5"/>
      <c r="I30" s="31" t="str">
        <f t="shared" si="5"/>
        <v/>
      </c>
      <c r="J30" s="5"/>
      <c r="K30" s="31" t="str">
        <f t="shared" si="6"/>
        <v/>
      </c>
      <c r="L30" s="31" t="str">
        <f t="shared" si="7"/>
        <v/>
      </c>
      <c r="M30" s="5"/>
      <c r="N30" s="29"/>
      <c r="O30" s="32"/>
      <c r="P30" s="32"/>
    </row>
    <row r="31" spans="1:16" x14ac:dyDescent="0.3">
      <c r="A31" s="29"/>
      <c r="B31" s="29"/>
      <c r="C31" s="5"/>
      <c r="D31" s="30"/>
      <c r="E31" s="31"/>
      <c r="F31" s="5"/>
      <c r="G31" s="31"/>
      <c r="H31" s="5"/>
      <c r="I31" s="31" t="str">
        <f t="shared" si="5"/>
        <v/>
      </c>
      <c r="J31" s="5"/>
      <c r="K31" s="31" t="str">
        <f t="shared" si="6"/>
        <v/>
      </c>
      <c r="L31" s="31" t="str">
        <f t="shared" si="7"/>
        <v/>
      </c>
      <c r="M31" s="5"/>
      <c r="N31" s="29"/>
      <c r="O31" s="32"/>
      <c r="P31" s="32"/>
    </row>
    <row r="32" spans="1:16" x14ac:dyDescent="0.3">
      <c r="A32" s="29"/>
      <c r="B32" s="29"/>
      <c r="C32" s="5"/>
      <c r="D32" s="30"/>
      <c r="E32" s="31"/>
      <c r="F32" s="5"/>
      <c r="G32" s="31"/>
      <c r="H32" s="5"/>
      <c r="I32" s="31" t="str">
        <f t="shared" si="5"/>
        <v/>
      </c>
      <c r="J32" s="5"/>
      <c r="K32" s="31" t="str">
        <f t="shared" si="6"/>
        <v/>
      </c>
      <c r="L32" s="31" t="str">
        <f t="shared" si="7"/>
        <v/>
      </c>
      <c r="M32" s="5"/>
      <c r="N32" s="29"/>
      <c r="O32" s="32" t="str">
        <f t="shared" ref="O32" si="8">IF(M32=1,$G$38,(IF(M32=2,$G$39,(IF(M32=3,$G$40,"")))))</f>
        <v/>
      </c>
      <c r="P32" s="32" t="str">
        <f t="shared" ref="P32" si="9">IF(N32="BF",$G$41,"")</f>
        <v/>
      </c>
    </row>
    <row r="33" spans="1:16" x14ac:dyDescent="0.3">
      <c r="A33" s="29"/>
      <c r="B33" s="29"/>
      <c r="C33" s="5"/>
      <c r="D33" s="30"/>
      <c r="E33" s="31"/>
      <c r="F33" s="5"/>
      <c r="G33" s="31"/>
      <c r="H33" s="5"/>
      <c r="I33" s="31" t="str">
        <f t="shared" si="5"/>
        <v/>
      </c>
      <c r="J33" s="5"/>
      <c r="K33" s="31" t="str">
        <f t="shared" si="6"/>
        <v/>
      </c>
      <c r="L33" s="31" t="str">
        <f t="shared" si="7"/>
        <v/>
      </c>
      <c r="M33" s="5"/>
      <c r="N33" s="29"/>
      <c r="O33" s="32"/>
      <c r="P33" s="32"/>
    </row>
    <row r="34" spans="1:16" x14ac:dyDescent="0.3">
      <c r="A34" s="29"/>
      <c r="B34" s="29"/>
      <c r="C34" s="5"/>
      <c r="D34" s="30"/>
      <c r="E34" s="31"/>
      <c r="F34" s="5"/>
      <c r="G34" s="31"/>
      <c r="H34" s="5"/>
      <c r="I34" s="31" t="str">
        <f t="shared" si="5"/>
        <v/>
      </c>
      <c r="J34" s="5"/>
      <c r="K34" s="31" t="str">
        <f t="shared" si="6"/>
        <v/>
      </c>
      <c r="L34" s="31" t="str">
        <f t="shared" si="7"/>
        <v/>
      </c>
      <c r="M34" s="5"/>
      <c r="N34" s="29"/>
      <c r="O34" s="32"/>
      <c r="P34" s="32"/>
    </row>
    <row r="35" spans="1:16" x14ac:dyDescent="0.3">
      <c r="D35" s="33"/>
      <c r="G35" s="10" t="s">
        <v>39</v>
      </c>
    </row>
    <row r="36" spans="1:16" x14ac:dyDescent="0.3">
      <c r="C36" s="10" t="s">
        <v>40</v>
      </c>
      <c r="D36" s="10">
        <f>COUNTIF(D9:D32,"P")</f>
        <v>13</v>
      </c>
      <c r="E36" s="10" t="s">
        <v>65</v>
      </c>
      <c r="G36" s="34">
        <f>D36*30</f>
        <v>390</v>
      </c>
    </row>
    <row r="38" spans="1:16" x14ac:dyDescent="0.3">
      <c r="C38" s="10" t="s">
        <v>42</v>
      </c>
      <c r="E38" s="34">
        <v>9</v>
      </c>
      <c r="G38" s="34">
        <f>$D$36*E38</f>
        <v>117</v>
      </c>
    </row>
    <row r="39" spans="1:16" x14ac:dyDescent="0.3">
      <c r="C39" s="10" t="s">
        <v>43</v>
      </c>
      <c r="E39" s="34">
        <v>6</v>
      </c>
      <c r="G39" s="34">
        <f>$D$36*E39</f>
        <v>78</v>
      </c>
    </row>
    <row r="40" spans="1:16" x14ac:dyDescent="0.3">
      <c r="C40" s="10" t="s">
        <v>44</v>
      </c>
      <c r="E40" s="34">
        <v>4</v>
      </c>
      <c r="G40" s="34">
        <f t="shared" ref="G40:G42" si="10">$D$36*E40</f>
        <v>52</v>
      </c>
    </row>
    <row r="41" spans="1:16" x14ac:dyDescent="0.3">
      <c r="C41" s="10" t="s">
        <v>2</v>
      </c>
      <c r="E41" s="34">
        <v>5</v>
      </c>
      <c r="G41" s="34">
        <f t="shared" si="10"/>
        <v>65</v>
      </c>
    </row>
    <row r="42" spans="1:16" x14ac:dyDescent="0.3">
      <c r="C42" s="10" t="s">
        <v>45</v>
      </c>
      <c r="E42" s="34">
        <v>2</v>
      </c>
      <c r="G42" s="34">
        <f t="shared" si="10"/>
        <v>26</v>
      </c>
    </row>
    <row r="43" spans="1:16" x14ac:dyDescent="0.3">
      <c r="C43" s="10" t="s">
        <v>46</v>
      </c>
      <c r="E43" s="34">
        <v>4</v>
      </c>
      <c r="G43" s="34">
        <f>$D$36*E43</f>
        <v>52</v>
      </c>
    </row>
  </sheetData>
  <sortState xmlns:xlrd2="http://schemas.microsoft.com/office/spreadsheetml/2017/richdata2" ref="A9:P28">
    <sortCondition descending="1" ref="L9:L28"/>
  </sortState>
  <mergeCells count="10">
    <mergeCell ref="A6:B6"/>
    <mergeCell ref="E6:F6"/>
    <mergeCell ref="I6:J6"/>
    <mergeCell ref="N6:O6"/>
    <mergeCell ref="A1:P1"/>
    <mergeCell ref="A2:P2"/>
    <mergeCell ref="B4:C4"/>
    <mergeCell ref="G4:H4"/>
    <mergeCell ref="L4:M4"/>
    <mergeCell ref="O4:P4"/>
  </mergeCells>
  <conditionalFormatting sqref="A9:B34">
    <cfRule type="expression" dxfId="25" priority="22">
      <formula>MOD(ROW(),2)</formula>
    </cfRule>
  </conditionalFormatting>
  <conditionalFormatting sqref="C9:C13">
    <cfRule type="expression" dxfId="24" priority="3">
      <formula>MOD(ROW(),2)</formula>
    </cfRule>
  </conditionalFormatting>
  <conditionalFormatting sqref="C15:C17">
    <cfRule type="expression" dxfId="23" priority="4">
      <formula>MOD(ROW(),2)</formula>
    </cfRule>
  </conditionalFormatting>
  <conditionalFormatting sqref="C19:C34">
    <cfRule type="expression" dxfId="22" priority="2">
      <formula>MOD(ROW(),2)</formula>
    </cfRule>
  </conditionalFormatting>
  <conditionalFormatting sqref="D9:P34">
    <cfRule type="expression" dxfId="21" priority="1">
      <formula>MOD(ROW(),2)</formula>
    </cfRule>
  </conditionalFormatting>
  <pageMargins left="0.25" right="0.25" top="0.75" bottom="0.75" header="0.3" footer="0.3"/>
  <pageSetup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12</vt:i4>
      </vt:variant>
    </vt:vector>
  </HeadingPairs>
  <TitlesOfParts>
    <vt:vector size="25" baseType="lpstr">
      <vt:lpstr>Payout Sheet</vt:lpstr>
      <vt:lpstr>End Payout</vt:lpstr>
      <vt:lpstr>Point Standings</vt:lpstr>
      <vt:lpstr>29Mar Kerr</vt:lpstr>
      <vt:lpstr>30Mar Gaston</vt:lpstr>
      <vt:lpstr>26Apr Chesdin</vt:lpstr>
      <vt:lpstr>24 May-Pasquotank</vt:lpstr>
      <vt:lpstr>21 Jun-Nottoway</vt:lpstr>
      <vt:lpstr>19 Jul-Pamunkey</vt:lpstr>
      <vt:lpstr>16 Aug-Chick</vt:lpstr>
      <vt:lpstr>13 Sep-Chowan</vt:lpstr>
      <vt:lpstr> DFC</vt:lpstr>
      <vt:lpstr>Blank</vt:lpstr>
      <vt:lpstr>' DFC'!Print_Area</vt:lpstr>
      <vt:lpstr>'13 Sep-Chowan'!Print_Area</vt:lpstr>
      <vt:lpstr>'16 Aug-Chick'!Print_Area</vt:lpstr>
      <vt:lpstr>'19 Jul-Pamunkey'!Print_Area</vt:lpstr>
      <vt:lpstr>'21 Jun-Nottoway'!Print_Area</vt:lpstr>
      <vt:lpstr>'24 May-Pasquotank'!Print_Area</vt:lpstr>
      <vt:lpstr>'26Apr Chesdin'!Print_Area</vt:lpstr>
      <vt:lpstr>'29Mar Kerr'!Print_Area</vt:lpstr>
      <vt:lpstr>'30Mar Gaston'!Print_Area</vt:lpstr>
      <vt:lpstr>Blank!Print_Area</vt:lpstr>
      <vt:lpstr>'Payout Sheet'!Print_Area</vt:lpstr>
      <vt:lpstr>'Point Standings'!Print_Area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Neil</dc:creator>
  <cp:lastModifiedBy>David McLean</cp:lastModifiedBy>
  <cp:lastPrinted>2025-03-31T15:44:38Z</cp:lastPrinted>
  <dcterms:created xsi:type="dcterms:W3CDTF">2021-03-07T16:48:58Z</dcterms:created>
  <dcterms:modified xsi:type="dcterms:W3CDTF">2025-03-31T16:04:37Z</dcterms:modified>
</cp:coreProperties>
</file>