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0"/>
  </bookViews>
  <sheets>
    <sheet name="Point Standings" sheetId="1" r:id="rId1"/>
    <sheet name="6 Mar - Chick River" sheetId="2" r:id="rId2"/>
    <sheet name="10 Apr - North River" sheetId="3" r:id="rId3"/>
    <sheet name="1 May - Mattiponi River" sheetId="4" r:id="rId4"/>
    <sheet name="29 May - Pamunkey River" sheetId="5" r:id="rId5"/>
  </sheets>
  <definedNames>
    <definedName name="_xlnm.Print_Area" localSheetId="3">'1 May - Mattiponi River'!$A$1:$P$37</definedName>
    <definedName name="_xlnm.Print_Area" localSheetId="2">'10 Apr - North River'!$A$1:$P$37</definedName>
    <definedName name="_xlnm.Print_Area" localSheetId="4">'29 May - Pamunkey River'!$A$1:$P$37</definedName>
    <definedName name="_xlnm.Print_Area" localSheetId="1">'6 Mar - Chick River'!$A$1:$P$37</definedName>
    <definedName name="_xlnm.Print_Area" localSheetId="0">'Point Standings'!$A$1:$T$19</definedName>
  </definedNames>
  <calcPr fullCalcOnLoad="1"/>
</workbook>
</file>

<file path=xl/sharedStrings.xml><?xml version="1.0" encoding="utf-8"?>
<sst xmlns="http://schemas.openxmlformats.org/spreadsheetml/2006/main" count="342" uniqueCount="66">
  <si>
    <t>Chick River</t>
  </si>
  <si>
    <t>North River</t>
  </si>
  <si>
    <t>Mattaponi River</t>
  </si>
  <si>
    <t>Pamunkey River</t>
  </si>
  <si>
    <t>Nottoway River</t>
  </si>
  <si>
    <t>Appomattox River</t>
  </si>
  <si>
    <t>Total Points</t>
  </si>
  <si>
    <t>Big Fish</t>
  </si>
  <si>
    <t>Place</t>
  </si>
  <si>
    <t>Angler</t>
  </si>
  <si>
    <t>Finish</t>
  </si>
  <si>
    <t>Points</t>
  </si>
  <si>
    <t>Phillips, Kevin</t>
  </si>
  <si>
    <t>Chick</t>
  </si>
  <si>
    <t>Clancy, Bill</t>
  </si>
  <si>
    <t>Catlett, Andy</t>
  </si>
  <si>
    <t>Sullivan, Ron</t>
  </si>
  <si>
    <t>Adams, Jeff</t>
  </si>
  <si>
    <t>P</t>
  </si>
  <si>
    <t>Allen, Ray</t>
  </si>
  <si>
    <t>Brown, Dan</t>
  </si>
  <si>
    <t>Russ, Mike</t>
  </si>
  <si>
    <t>DNF/DNP</t>
  </si>
  <si>
    <t>Hobgood, Rod</t>
  </si>
  <si>
    <t>Newell, Surmaster</t>
  </si>
  <si>
    <t>Nicely, Mike</t>
  </si>
  <si>
    <t>5-Rivers Bassmasters Club Tournament #1</t>
  </si>
  <si>
    <t>Date:</t>
  </si>
  <si>
    <t>In-Water Time:</t>
  </si>
  <si>
    <t>Blast Off Time:</t>
  </si>
  <si>
    <t>or Safe Light</t>
  </si>
  <si>
    <t>High Tide:</t>
  </si>
  <si>
    <t>Low Tide:</t>
  </si>
  <si>
    <t>Sunrise:</t>
  </si>
  <si>
    <t>Weigh In Time:</t>
  </si>
  <si>
    <t>Boat #</t>
  </si>
  <si>
    <t>Boater or Non-Boater</t>
  </si>
  <si>
    <t>Paid</t>
  </si>
  <si>
    <t>Big Fish Weight</t>
  </si>
  <si>
    <t>Total # of Fish</t>
  </si>
  <si>
    <t>Gross Weight</t>
  </si>
  <si>
    <t>Total # of Dead Fish</t>
  </si>
  <si>
    <t>Dead Fish Penalty (.25lb)</t>
  </si>
  <si>
    <t>Total # Short Fish</t>
  </si>
  <si>
    <t>Short Fish Penalty (1.0Lb)</t>
  </si>
  <si>
    <t>Net Weight</t>
  </si>
  <si>
    <t>Final Position</t>
  </si>
  <si>
    <t>Payout</t>
  </si>
  <si>
    <t>Boater</t>
  </si>
  <si>
    <t>Coangler</t>
  </si>
  <si>
    <t>Black, Grevon</t>
  </si>
  <si>
    <t>BF</t>
  </si>
  <si>
    <t>Total</t>
  </si>
  <si>
    <t>Total # Anglers:</t>
  </si>
  <si>
    <t>x $25.00</t>
  </si>
  <si>
    <t>1st Place</t>
  </si>
  <si>
    <t>2nd Place</t>
  </si>
  <si>
    <t>3rd Place</t>
  </si>
  <si>
    <t>Club Fund</t>
  </si>
  <si>
    <t>DFC Payout</t>
  </si>
  <si>
    <t>Mattaponi</t>
  </si>
  <si>
    <t>North</t>
  </si>
  <si>
    <t>DNF</t>
  </si>
  <si>
    <t>Elliott, Mark</t>
  </si>
  <si>
    <t>5-Rivers Bassmasters Club Tournament #4</t>
  </si>
  <si>
    <t>Pamunkey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</si>
</sst>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8"/>
      <name val="Calibri"/>
      <family val="2"/>
    </font>
    <font>
      <b/>
      <sz val="16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39" fillId="0" borderId="0" xfId="0" applyFont="1" applyAlignment="1">
      <alignment wrapText="1"/>
    </xf>
    <xf numFmtId="0" fontId="39" fillId="0" borderId="10" xfId="0" applyFont="1" applyBorder="1" applyAlignment="1">
      <alignment wrapText="1"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 wrapText="1"/>
    </xf>
    <xf numFmtId="0" fontId="40" fillId="0" borderId="10" xfId="0" applyFont="1" applyBorder="1" applyAlignment="1">
      <alignment/>
    </xf>
    <xf numFmtId="0" fontId="39" fillId="0" borderId="0" xfId="0" applyFont="1" applyAlignment="1">
      <alignment/>
    </xf>
    <xf numFmtId="14" fontId="39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4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39" fillId="0" borderId="0" xfId="0" applyFont="1" applyBorder="1" applyAlignment="1">
      <alignment/>
    </xf>
    <xf numFmtId="0" fontId="40" fillId="0" borderId="0" xfId="0" applyFont="1" applyAlignment="1">
      <alignment horizontal="right"/>
    </xf>
    <xf numFmtId="0" fontId="41" fillId="0" borderId="0" xfId="0" applyFont="1" applyAlignment="1">
      <alignment/>
    </xf>
    <xf numFmtId="0" fontId="40" fillId="0" borderId="0" xfId="0" applyFont="1" applyAlignment="1">
      <alignment horizontal="center"/>
    </xf>
    <xf numFmtId="0" fontId="39" fillId="0" borderId="10" xfId="0" applyFont="1" applyBorder="1" applyAlignment="1">
      <alignment horizontal="right" vertical="center"/>
    </xf>
    <xf numFmtId="20" fontId="39" fillId="0" borderId="12" xfId="0" applyNumberFormat="1" applyFont="1" applyBorder="1" applyAlignment="1">
      <alignment horizontal="center"/>
    </xf>
    <xf numFmtId="20" fontId="39" fillId="0" borderId="12" xfId="0" applyNumberFormat="1" applyFont="1" applyBorder="1" applyAlignment="1">
      <alignment horizontal="right"/>
    </xf>
    <xf numFmtId="0" fontId="40" fillId="0" borderId="0" xfId="0" applyFont="1" applyFill="1" applyAlignment="1">
      <alignment/>
    </xf>
    <xf numFmtId="0" fontId="40" fillId="0" borderId="0" xfId="0" applyFont="1" applyAlignment="1">
      <alignment horizontal="right"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left"/>
    </xf>
    <xf numFmtId="18" fontId="40" fillId="0" borderId="10" xfId="0" applyNumberFormat="1" applyFont="1" applyBorder="1" applyAlignment="1">
      <alignment horizontal="center" vertical="center"/>
    </xf>
    <xf numFmtId="18" fontId="40" fillId="0" borderId="10" xfId="0" applyNumberFormat="1" applyFont="1" applyBorder="1" applyAlignment="1">
      <alignment horizontal="center"/>
    </xf>
    <xf numFmtId="20" fontId="40" fillId="0" borderId="10" xfId="0" applyNumberFormat="1" applyFont="1" applyBorder="1" applyAlignment="1">
      <alignment horizontal="center"/>
    </xf>
    <xf numFmtId="20" fontId="40" fillId="0" borderId="12" xfId="0" applyNumberFormat="1" applyFont="1" applyBorder="1" applyAlignment="1">
      <alignment horizontal="center"/>
    </xf>
    <xf numFmtId="0" fontId="39" fillId="0" borderId="10" xfId="0" applyFont="1" applyBorder="1" applyAlignment="1">
      <alignment horizontal="center" wrapText="1"/>
    </xf>
    <xf numFmtId="0" fontId="39" fillId="0" borderId="0" xfId="0" applyFont="1" applyAlignment="1">
      <alignment horizontal="center" wrapText="1"/>
    </xf>
    <xf numFmtId="0" fontId="40" fillId="0" borderId="10" xfId="0" applyFont="1" applyFill="1" applyBorder="1" applyAlignment="1">
      <alignment horizontal="center"/>
    </xf>
    <xf numFmtId="0" fontId="40" fillId="0" borderId="10" xfId="0" applyFont="1" applyFill="1" applyBorder="1" applyAlignment="1">
      <alignment/>
    </xf>
    <xf numFmtId="0" fontId="40" fillId="0" borderId="10" xfId="0" applyFont="1" applyFill="1" applyBorder="1" applyAlignment="1">
      <alignment horizontal="center" vertical="center"/>
    </xf>
    <xf numFmtId="2" fontId="40" fillId="0" borderId="10" xfId="0" applyNumberFormat="1" applyFont="1" applyFill="1" applyBorder="1" applyAlignment="1">
      <alignment/>
    </xf>
    <xf numFmtId="44" fontId="40" fillId="0" borderId="10" xfId="44" applyFont="1" applyFill="1" applyBorder="1" applyAlignment="1">
      <alignment/>
    </xf>
    <xf numFmtId="0" fontId="40" fillId="0" borderId="0" xfId="0" applyFont="1" applyBorder="1" applyAlignment="1">
      <alignment horizontal="center" vertical="center"/>
    </xf>
    <xf numFmtId="44" fontId="40" fillId="0" borderId="0" xfId="44" applyFont="1" applyAlignment="1">
      <alignment/>
    </xf>
    <xf numFmtId="0" fontId="39" fillId="0" borderId="10" xfId="0" applyFont="1" applyBorder="1" applyAlignment="1">
      <alignment horizontal="right" vertical="center"/>
    </xf>
    <xf numFmtId="0" fontId="39" fillId="0" borderId="10" xfId="0" applyFont="1" applyBorder="1" applyAlignment="1">
      <alignment horizontal="right" vertical="center"/>
    </xf>
    <xf numFmtId="0" fontId="39" fillId="0" borderId="11" xfId="0" applyFont="1" applyBorder="1" applyAlignment="1">
      <alignment horizontal="center" wrapText="1"/>
    </xf>
    <xf numFmtId="0" fontId="39" fillId="0" borderId="13" xfId="0" applyFont="1" applyBorder="1" applyAlignment="1">
      <alignment horizontal="center" wrapText="1"/>
    </xf>
    <xf numFmtId="14" fontId="39" fillId="0" borderId="11" xfId="0" applyNumberFormat="1" applyFont="1" applyBorder="1" applyAlignment="1">
      <alignment horizontal="center"/>
    </xf>
    <xf numFmtId="14" fontId="39" fillId="0" borderId="13" xfId="0" applyNumberFormat="1" applyFont="1" applyBorder="1" applyAlignment="1">
      <alignment horizontal="center"/>
    </xf>
    <xf numFmtId="0" fontId="39" fillId="0" borderId="10" xfId="0" applyFont="1" applyBorder="1" applyAlignment="1">
      <alignment horizontal="right" vertical="center"/>
    </xf>
    <xf numFmtId="0" fontId="39" fillId="0" borderId="10" xfId="0" applyFont="1" applyBorder="1" applyAlignment="1">
      <alignment horizontal="right"/>
    </xf>
    <xf numFmtId="0" fontId="39" fillId="0" borderId="11" xfId="0" applyFont="1" applyBorder="1" applyAlignment="1">
      <alignment horizontal="right"/>
    </xf>
    <xf numFmtId="0" fontId="39" fillId="0" borderId="13" xfId="0" applyFont="1" applyBorder="1" applyAlignment="1">
      <alignment horizontal="right"/>
    </xf>
    <xf numFmtId="0" fontId="41" fillId="0" borderId="0" xfId="0" applyFont="1" applyAlignment="1">
      <alignment horizontal="center"/>
    </xf>
    <xf numFmtId="15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4" xfId="0" applyFont="1" applyBorder="1" applyAlignment="1">
      <alignment horizontal="right"/>
    </xf>
    <xf numFmtId="0" fontId="40" fillId="0" borderId="15" xfId="0" applyFont="1" applyBorder="1" applyAlignment="1">
      <alignment horizontal="left"/>
    </xf>
    <xf numFmtId="0" fontId="40" fillId="0" borderId="13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54"/>
  <sheetViews>
    <sheetView tabSelected="1" zoomScalePageLayoutView="0" workbookViewId="0" topLeftCell="A1">
      <selection activeCell="H23" sqref="H23"/>
    </sheetView>
  </sheetViews>
  <sheetFormatPr defaultColWidth="9.140625" defaultRowHeight="15"/>
  <cols>
    <col min="1" max="1" width="6.140625" style="10" bestFit="1" customWidth="1"/>
    <col min="2" max="2" width="19.28125" style="10" bestFit="1" customWidth="1"/>
    <col min="3" max="3" width="6.57421875" style="10" bestFit="1" customWidth="1"/>
    <col min="4" max="4" width="7.140625" style="10" customWidth="1"/>
    <col min="5" max="5" width="6.57421875" style="10" bestFit="1" customWidth="1"/>
    <col min="6" max="6" width="7.140625" style="10" bestFit="1" customWidth="1"/>
    <col min="7" max="7" width="6.57421875" style="10" bestFit="1" customWidth="1"/>
    <col min="8" max="8" width="7.140625" style="10" bestFit="1" customWidth="1"/>
    <col min="9" max="9" width="6.57421875" style="10" bestFit="1" customWidth="1"/>
    <col min="10" max="10" width="7.140625" style="10" bestFit="1" customWidth="1"/>
    <col min="11" max="11" width="6.57421875" style="10" bestFit="1" customWidth="1"/>
    <col min="12" max="12" width="7.140625" style="10" bestFit="1" customWidth="1"/>
    <col min="13" max="13" width="6.57421875" style="10" bestFit="1" customWidth="1"/>
    <col min="14" max="14" width="7.140625" style="10" bestFit="1" customWidth="1"/>
    <col min="15" max="15" width="6.57421875" style="10" bestFit="1" customWidth="1"/>
    <col min="16" max="16" width="7.140625" style="10" bestFit="1" customWidth="1"/>
    <col min="17" max="17" width="7.28125" style="10" customWidth="1"/>
    <col min="18" max="18" width="7.140625" style="10" bestFit="1" customWidth="1"/>
    <col min="19" max="20" width="9.140625" style="6" customWidth="1"/>
    <col min="21" max="21" width="11.57421875" style="6" customWidth="1"/>
    <col min="22" max="16384" width="9.140625" style="10" customWidth="1"/>
  </cols>
  <sheetData>
    <row r="2" spans="3:21" s="1" customFormat="1" ht="31.5" customHeight="1">
      <c r="C2" s="42" t="s">
        <v>0</v>
      </c>
      <c r="D2" s="43"/>
      <c r="E2" s="42" t="s">
        <v>1</v>
      </c>
      <c r="F2" s="43"/>
      <c r="G2" s="42" t="s">
        <v>2</v>
      </c>
      <c r="H2" s="43"/>
      <c r="I2" s="42" t="s">
        <v>3</v>
      </c>
      <c r="J2" s="43"/>
      <c r="K2" s="42" t="s">
        <v>0</v>
      </c>
      <c r="L2" s="43"/>
      <c r="M2" s="42" t="s">
        <v>4</v>
      </c>
      <c r="N2" s="43"/>
      <c r="O2" s="42" t="s">
        <v>5</v>
      </c>
      <c r="P2" s="43"/>
      <c r="Q2" s="42" t="s">
        <v>0</v>
      </c>
      <c r="R2" s="43"/>
      <c r="S2" s="2" t="s">
        <v>6</v>
      </c>
      <c r="T2" s="2" t="s">
        <v>7</v>
      </c>
      <c r="U2" s="2"/>
    </row>
    <row r="3" spans="1:21" s="6" customFormat="1" ht="15.75">
      <c r="A3" s="3" t="s">
        <v>8</v>
      </c>
      <c r="B3" s="4" t="s">
        <v>9</v>
      </c>
      <c r="C3" s="44">
        <v>44261</v>
      </c>
      <c r="D3" s="45"/>
      <c r="E3" s="44">
        <v>44296</v>
      </c>
      <c r="F3" s="45"/>
      <c r="G3" s="44">
        <v>44317</v>
      </c>
      <c r="H3" s="45"/>
      <c r="I3" s="44">
        <v>44345</v>
      </c>
      <c r="J3" s="45"/>
      <c r="K3" s="44">
        <v>44394</v>
      </c>
      <c r="L3" s="45"/>
      <c r="M3" s="44">
        <v>44422</v>
      </c>
      <c r="N3" s="45"/>
      <c r="O3" s="44">
        <v>44436</v>
      </c>
      <c r="P3" s="45"/>
      <c r="Q3" s="44">
        <v>44464</v>
      </c>
      <c r="R3" s="45"/>
      <c r="S3" s="3"/>
      <c r="T3" s="5"/>
      <c r="U3" s="5"/>
    </row>
    <row r="4" spans="1:21" s="6" customFormat="1" ht="15.75">
      <c r="A4" s="3"/>
      <c r="B4" s="4"/>
      <c r="C4" s="7" t="s">
        <v>10</v>
      </c>
      <c r="D4" s="7" t="s">
        <v>11</v>
      </c>
      <c r="E4" s="7" t="s">
        <v>10</v>
      </c>
      <c r="F4" s="7" t="s">
        <v>11</v>
      </c>
      <c r="G4" s="7" t="s">
        <v>10</v>
      </c>
      <c r="H4" s="7" t="s">
        <v>11</v>
      </c>
      <c r="I4" s="7" t="s">
        <v>10</v>
      </c>
      <c r="J4" s="7" t="s">
        <v>11</v>
      </c>
      <c r="K4" s="7" t="s">
        <v>10</v>
      </c>
      <c r="L4" s="7" t="s">
        <v>11</v>
      </c>
      <c r="M4" s="7" t="s">
        <v>10</v>
      </c>
      <c r="N4" s="7" t="s">
        <v>11</v>
      </c>
      <c r="O4" s="7" t="s">
        <v>10</v>
      </c>
      <c r="P4" s="7" t="s">
        <v>11</v>
      </c>
      <c r="Q4" s="7" t="s">
        <v>10</v>
      </c>
      <c r="R4" s="7" t="s">
        <v>11</v>
      </c>
      <c r="S4" s="3"/>
      <c r="T4" s="5"/>
      <c r="U4" s="5"/>
    </row>
    <row r="5" spans="1:21" ht="15.75">
      <c r="A5" s="5">
        <v>1</v>
      </c>
      <c r="B5" s="5" t="s">
        <v>12</v>
      </c>
      <c r="C5" s="8">
        <v>1</v>
      </c>
      <c r="D5" s="9">
        <f aca="true" t="shared" si="0" ref="D5:D11">IF(C5="",0,(VLOOKUP(C5,$C$29:$D$54,2)))</f>
        <v>50</v>
      </c>
      <c r="E5" s="8">
        <v>6</v>
      </c>
      <c r="F5" s="9">
        <v>37</v>
      </c>
      <c r="G5" s="8">
        <v>3</v>
      </c>
      <c r="H5" s="9">
        <v>40</v>
      </c>
      <c r="I5" s="8">
        <v>3</v>
      </c>
      <c r="J5" s="9">
        <v>40</v>
      </c>
      <c r="K5" s="8"/>
      <c r="L5" s="9">
        <f aca="true" t="shared" si="1" ref="L5:L19">IF(K5="",0,(VLOOKUP(K5,$C$29:$D$54,2)))</f>
        <v>0</v>
      </c>
      <c r="M5" s="8"/>
      <c r="N5" s="9">
        <f aca="true" t="shared" si="2" ref="N5:N19">IF(M5="",0,(VLOOKUP(M5,$C$29:$D$54,2)))</f>
        <v>0</v>
      </c>
      <c r="O5" s="9"/>
      <c r="P5" s="9">
        <f aca="true" t="shared" si="3" ref="P5:P19">IF(O5="",0,(VLOOKUP(O5,$C$29:$D$54,2)))</f>
        <v>0</v>
      </c>
      <c r="Q5" s="9"/>
      <c r="R5" s="9">
        <f aca="true" t="shared" si="4" ref="R5:R19">IF(Q5="",0,(VLOOKUP(Q5,$C$29:$D$54,2)))</f>
        <v>0</v>
      </c>
      <c r="S5" s="3">
        <f>D5+F5+H5+J5+L5+N5+P5+R5</f>
        <v>167</v>
      </c>
      <c r="T5" s="3">
        <v>3.77</v>
      </c>
      <c r="U5" s="5" t="s">
        <v>13</v>
      </c>
    </row>
    <row r="6" spans="1:21" ht="15.75">
      <c r="A6" s="5">
        <v>2</v>
      </c>
      <c r="B6" s="5" t="s">
        <v>17</v>
      </c>
      <c r="C6" s="8" t="s">
        <v>18</v>
      </c>
      <c r="D6" s="9">
        <f t="shared" si="0"/>
        <v>10</v>
      </c>
      <c r="E6" s="8">
        <v>3</v>
      </c>
      <c r="F6" s="9">
        <v>40</v>
      </c>
      <c r="G6" s="8">
        <v>1</v>
      </c>
      <c r="H6" s="9">
        <v>50</v>
      </c>
      <c r="I6" s="8">
        <v>7</v>
      </c>
      <c r="J6" s="9">
        <f aca="true" t="shared" si="5" ref="J6:J19">IF(I6="",0,(VLOOKUP(I6,$C$29:$D$54,2)))</f>
        <v>36</v>
      </c>
      <c r="K6" s="8"/>
      <c r="L6" s="9">
        <f t="shared" si="1"/>
        <v>0</v>
      </c>
      <c r="M6" s="8"/>
      <c r="N6" s="9">
        <f t="shared" si="2"/>
        <v>0</v>
      </c>
      <c r="O6" s="9"/>
      <c r="P6" s="9">
        <f t="shared" si="3"/>
        <v>0</v>
      </c>
      <c r="Q6" s="9"/>
      <c r="R6" s="9">
        <f t="shared" si="4"/>
        <v>0</v>
      </c>
      <c r="S6" s="3">
        <f aca="true" t="shared" si="6" ref="S6:S19">D6+F6+H6+J6+L6+N6+P6+R6</f>
        <v>136</v>
      </c>
      <c r="T6" s="5"/>
      <c r="U6" s="5"/>
    </row>
    <row r="7" spans="1:21" ht="15.75">
      <c r="A7" s="5">
        <v>3</v>
      </c>
      <c r="B7" s="5" t="s">
        <v>14</v>
      </c>
      <c r="C7" s="8">
        <v>2</v>
      </c>
      <c r="D7" s="9">
        <f t="shared" si="0"/>
        <v>45</v>
      </c>
      <c r="E7" s="8">
        <v>5</v>
      </c>
      <c r="F7" s="9">
        <v>38</v>
      </c>
      <c r="G7" s="8" t="s">
        <v>18</v>
      </c>
      <c r="H7" s="9">
        <v>10</v>
      </c>
      <c r="I7" s="8">
        <v>6</v>
      </c>
      <c r="J7" s="9">
        <f t="shared" si="5"/>
        <v>37</v>
      </c>
      <c r="K7" s="8"/>
      <c r="L7" s="9">
        <f t="shared" si="1"/>
        <v>0</v>
      </c>
      <c r="M7" s="8"/>
      <c r="N7" s="9">
        <f t="shared" si="2"/>
        <v>0</v>
      </c>
      <c r="O7" s="9"/>
      <c r="P7" s="9">
        <f t="shared" si="3"/>
        <v>0</v>
      </c>
      <c r="Q7" s="9"/>
      <c r="R7" s="9">
        <f t="shared" si="4"/>
        <v>0</v>
      </c>
      <c r="S7" s="3">
        <f t="shared" si="6"/>
        <v>130</v>
      </c>
      <c r="T7" s="5"/>
      <c r="U7" s="5"/>
    </row>
    <row r="8" spans="1:21" ht="15.75">
      <c r="A8" s="5">
        <v>4</v>
      </c>
      <c r="B8" s="5" t="s">
        <v>21</v>
      </c>
      <c r="C8" s="8" t="s">
        <v>18</v>
      </c>
      <c r="D8" s="9">
        <f t="shared" si="0"/>
        <v>10</v>
      </c>
      <c r="E8" s="8">
        <v>2</v>
      </c>
      <c r="F8" s="9">
        <v>45</v>
      </c>
      <c r="G8" s="8">
        <v>6</v>
      </c>
      <c r="H8" s="9">
        <v>37</v>
      </c>
      <c r="I8" s="8">
        <v>5</v>
      </c>
      <c r="J8" s="9">
        <f t="shared" si="5"/>
        <v>38</v>
      </c>
      <c r="K8" s="8"/>
      <c r="L8" s="9">
        <f t="shared" si="1"/>
        <v>0</v>
      </c>
      <c r="M8" s="8"/>
      <c r="N8" s="9">
        <f t="shared" si="2"/>
        <v>0</v>
      </c>
      <c r="O8" s="9"/>
      <c r="P8" s="9">
        <f t="shared" si="3"/>
        <v>0</v>
      </c>
      <c r="Q8" s="9"/>
      <c r="R8" s="9">
        <f t="shared" si="4"/>
        <v>0</v>
      </c>
      <c r="S8" s="3">
        <f t="shared" si="6"/>
        <v>130</v>
      </c>
      <c r="T8" s="3">
        <v>3.77</v>
      </c>
      <c r="U8" s="5" t="s">
        <v>61</v>
      </c>
    </row>
    <row r="9" spans="1:21" ht="15.75">
      <c r="A9" s="5">
        <v>5</v>
      </c>
      <c r="B9" s="5" t="s">
        <v>16</v>
      </c>
      <c r="C9" s="8">
        <v>4</v>
      </c>
      <c r="D9" s="9">
        <f t="shared" si="0"/>
        <v>39</v>
      </c>
      <c r="E9" s="8">
        <v>4</v>
      </c>
      <c r="F9" s="9">
        <v>39</v>
      </c>
      <c r="G9" s="8" t="s">
        <v>18</v>
      </c>
      <c r="H9" s="9">
        <v>10</v>
      </c>
      <c r="I9" s="8">
        <v>2</v>
      </c>
      <c r="J9" s="9">
        <f t="shared" si="5"/>
        <v>45</v>
      </c>
      <c r="K9" s="8"/>
      <c r="L9" s="9">
        <f t="shared" si="1"/>
        <v>0</v>
      </c>
      <c r="M9" s="8"/>
      <c r="N9" s="9">
        <f t="shared" si="2"/>
        <v>0</v>
      </c>
      <c r="O9" s="9"/>
      <c r="P9" s="9">
        <f t="shared" si="3"/>
        <v>0</v>
      </c>
      <c r="Q9" s="9"/>
      <c r="R9" s="9">
        <f t="shared" si="4"/>
        <v>0</v>
      </c>
      <c r="S9" s="3">
        <f t="shared" si="6"/>
        <v>133</v>
      </c>
      <c r="T9" s="3">
        <v>2.95</v>
      </c>
      <c r="U9" s="5" t="s">
        <v>65</v>
      </c>
    </row>
    <row r="10" spans="1:21" ht="15.75">
      <c r="A10" s="5">
        <v>6</v>
      </c>
      <c r="B10" s="5" t="s">
        <v>19</v>
      </c>
      <c r="C10" s="8" t="s">
        <v>18</v>
      </c>
      <c r="D10" s="9">
        <f t="shared" si="0"/>
        <v>10</v>
      </c>
      <c r="E10" s="8" t="s">
        <v>18</v>
      </c>
      <c r="F10" s="9">
        <v>10</v>
      </c>
      <c r="G10" s="8">
        <v>2</v>
      </c>
      <c r="H10" s="9">
        <v>45</v>
      </c>
      <c r="I10" s="8">
        <v>4</v>
      </c>
      <c r="J10" s="9">
        <f t="shared" si="5"/>
        <v>39</v>
      </c>
      <c r="K10" s="8"/>
      <c r="L10" s="9">
        <f t="shared" si="1"/>
        <v>0</v>
      </c>
      <c r="M10" s="8"/>
      <c r="N10" s="9">
        <f t="shared" si="2"/>
        <v>0</v>
      </c>
      <c r="O10" s="9"/>
      <c r="P10" s="9">
        <f t="shared" si="3"/>
        <v>0</v>
      </c>
      <c r="Q10" s="9"/>
      <c r="R10" s="9">
        <f t="shared" si="4"/>
        <v>0</v>
      </c>
      <c r="S10" s="3">
        <f t="shared" si="6"/>
        <v>104</v>
      </c>
      <c r="T10" s="3">
        <v>4.24</v>
      </c>
      <c r="U10" s="5" t="s">
        <v>60</v>
      </c>
    </row>
    <row r="11" spans="1:21" ht="15.75">
      <c r="A11" s="5">
        <v>7</v>
      </c>
      <c r="B11" s="5" t="s">
        <v>15</v>
      </c>
      <c r="C11" s="8">
        <v>3</v>
      </c>
      <c r="D11" s="9">
        <f t="shared" si="0"/>
        <v>40</v>
      </c>
      <c r="E11" s="8" t="s">
        <v>18</v>
      </c>
      <c r="F11" s="9">
        <v>0</v>
      </c>
      <c r="G11" s="8" t="s">
        <v>18</v>
      </c>
      <c r="H11" s="9">
        <v>0</v>
      </c>
      <c r="I11" s="8">
        <v>1</v>
      </c>
      <c r="J11" s="9">
        <f t="shared" si="5"/>
        <v>50</v>
      </c>
      <c r="K11" s="8"/>
      <c r="L11" s="9">
        <f t="shared" si="1"/>
        <v>0</v>
      </c>
      <c r="M11" s="8"/>
      <c r="N11" s="9">
        <f t="shared" si="2"/>
        <v>0</v>
      </c>
      <c r="O11" s="9"/>
      <c r="P11" s="9">
        <f t="shared" si="3"/>
        <v>0</v>
      </c>
      <c r="Q11" s="9"/>
      <c r="R11" s="9">
        <f t="shared" si="4"/>
        <v>0</v>
      </c>
      <c r="S11" s="3">
        <f t="shared" si="6"/>
        <v>90</v>
      </c>
      <c r="T11" s="5"/>
      <c r="U11" s="5"/>
    </row>
    <row r="12" spans="1:21" ht="15.75">
      <c r="A12" s="5">
        <v>8</v>
      </c>
      <c r="B12" s="5" t="s">
        <v>25</v>
      </c>
      <c r="C12" s="11" t="s">
        <v>22</v>
      </c>
      <c r="D12" s="9">
        <v>0</v>
      </c>
      <c r="E12" s="8">
        <v>1</v>
      </c>
      <c r="F12" s="9">
        <v>50</v>
      </c>
      <c r="G12" s="8" t="s">
        <v>18</v>
      </c>
      <c r="H12" s="9">
        <v>10</v>
      </c>
      <c r="I12" s="11"/>
      <c r="J12" s="9">
        <f t="shared" si="5"/>
        <v>0</v>
      </c>
      <c r="K12" s="8"/>
      <c r="L12" s="9">
        <f t="shared" si="1"/>
        <v>0</v>
      </c>
      <c r="M12" s="8"/>
      <c r="N12" s="9">
        <f t="shared" si="2"/>
        <v>0</v>
      </c>
      <c r="O12" s="9"/>
      <c r="P12" s="9">
        <f t="shared" si="3"/>
        <v>0</v>
      </c>
      <c r="Q12" s="9"/>
      <c r="R12" s="9">
        <f t="shared" si="4"/>
        <v>0</v>
      </c>
      <c r="S12" s="3">
        <f t="shared" si="6"/>
        <v>60</v>
      </c>
      <c r="T12" s="5"/>
      <c r="U12" s="5"/>
    </row>
    <row r="13" spans="1:21" ht="15.75">
      <c r="A13" s="5">
        <v>9</v>
      </c>
      <c r="B13" s="5" t="s">
        <v>20</v>
      </c>
      <c r="C13" s="8" t="s">
        <v>18</v>
      </c>
      <c r="D13" s="9">
        <f>IF(C13="",0,(VLOOKUP(C13,$C$29:$D$54,2)))</f>
        <v>10</v>
      </c>
      <c r="E13" s="8" t="s">
        <v>18</v>
      </c>
      <c r="F13" s="9">
        <v>10</v>
      </c>
      <c r="G13" s="8">
        <v>4</v>
      </c>
      <c r="H13" s="9">
        <v>39</v>
      </c>
      <c r="I13" s="11"/>
      <c r="J13" s="9">
        <f t="shared" si="5"/>
        <v>0</v>
      </c>
      <c r="K13" s="8"/>
      <c r="L13" s="9">
        <f t="shared" si="1"/>
        <v>0</v>
      </c>
      <c r="M13" s="8"/>
      <c r="N13" s="9">
        <f t="shared" si="2"/>
        <v>0</v>
      </c>
      <c r="O13" s="9"/>
      <c r="P13" s="9">
        <f t="shared" si="3"/>
        <v>0</v>
      </c>
      <c r="Q13" s="9"/>
      <c r="R13" s="9">
        <f t="shared" si="4"/>
        <v>0</v>
      </c>
      <c r="S13" s="3">
        <f t="shared" si="6"/>
        <v>59</v>
      </c>
      <c r="T13" s="5"/>
      <c r="U13" s="5"/>
    </row>
    <row r="14" spans="1:21" ht="15.75">
      <c r="A14" s="5">
        <v>10</v>
      </c>
      <c r="B14" s="5" t="s">
        <v>23</v>
      </c>
      <c r="C14" s="11" t="s">
        <v>22</v>
      </c>
      <c r="D14" s="9">
        <v>0</v>
      </c>
      <c r="E14" s="11" t="s">
        <v>22</v>
      </c>
      <c r="F14" s="9">
        <v>0</v>
      </c>
      <c r="G14" s="8">
        <v>5</v>
      </c>
      <c r="H14" s="9">
        <v>38</v>
      </c>
      <c r="I14" s="11"/>
      <c r="J14" s="9">
        <f t="shared" si="5"/>
        <v>0</v>
      </c>
      <c r="K14" s="8"/>
      <c r="L14" s="9">
        <f t="shared" si="1"/>
        <v>0</v>
      </c>
      <c r="M14" s="8"/>
      <c r="N14" s="9">
        <f t="shared" si="2"/>
        <v>0</v>
      </c>
      <c r="O14" s="9"/>
      <c r="P14" s="9">
        <f t="shared" si="3"/>
        <v>0</v>
      </c>
      <c r="Q14" s="9"/>
      <c r="R14" s="9">
        <f t="shared" si="4"/>
        <v>0</v>
      </c>
      <c r="S14" s="3">
        <f t="shared" si="6"/>
        <v>38</v>
      </c>
      <c r="T14" s="5"/>
      <c r="U14" s="5"/>
    </row>
    <row r="15" spans="1:21" ht="15.75">
      <c r="A15" s="5">
        <v>11</v>
      </c>
      <c r="B15" s="5" t="s">
        <v>50</v>
      </c>
      <c r="C15" s="11" t="s">
        <v>22</v>
      </c>
      <c r="D15" s="9">
        <v>0</v>
      </c>
      <c r="E15" s="11" t="s">
        <v>22</v>
      </c>
      <c r="F15" s="9">
        <v>0</v>
      </c>
      <c r="G15" s="11" t="s">
        <v>22</v>
      </c>
      <c r="H15" s="9">
        <v>0</v>
      </c>
      <c r="I15" s="11"/>
      <c r="J15" s="9">
        <f t="shared" si="5"/>
        <v>0</v>
      </c>
      <c r="K15" s="8"/>
      <c r="L15" s="9">
        <f t="shared" si="1"/>
        <v>0</v>
      </c>
      <c r="M15" s="8"/>
      <c r="N15" s="9">
        <f t="shared" si="2"/>
        <v>0</v>
      </c>
      <c r="O15" s="9"/>
      <c r="P15" s="9">
        <f t="shared" si="3"/>
        <v>0</v>
      </c>
      <c r="Q15" s="9"/>
      <c r="R15" s="9">
        <f t="shared" si="4"/>
        <v>0</v>
      </c>
      <c r="S15" s="3">
        <f t="shared" si="6"/>
        <v>0</v>
      </c>
      <c r="T15" s="5"/>
      <c r="U15" s="5"/>
    </row>
    <row r="16" spans="1:21" ht="15.75">
      <c r="A16" s="5">
        <v>12</v>
      </c>
      <c r="B16" s="5" t="s">
        <v>24</v>
      </c>
      <c r="C16" s="11" t="s">
        <v>22</v>
      </c>
      <c r="D16" s="9">
        <v>0</v>
      </c>
      <c r="E16" s="11" t="s">
        <v>22</v>
      </c>
      <c r="F16" s="9">
        <v>0</v>
      </c>
      <c r="G16" s="11" t="s">
        <v>22</v>
      </c>
      <c r="H16" s="9">
        <v>0</v>
      </c>
      <c r="I16" s="11"/>
      <c r="J16" s="9">
        <f t="shared" si="5"/>
        <v>0</v>
      </c>
      <c r="K16" s="8"/>
      <c r="L16" s="9">
        <f t="shared" si="1"/>
        <v>0</v>
      </c>
      <c r="M16" s="8"/>
      <c r="N16" s="9">
        <f t="shared" si="2"/>
        <v>0</v>
      </c>
      <c r="O16" s="9"/>
      <c r="P16" s="9">
        <f t="shared" si="3"/>
        <v>0</v>
      </c>
      <c r="Q16" s="9"/>
      <c r="R16" s="9">
        <f t="shared" si="4"/>
        <v>0</v>
      </c>
      <c r="S16" s="3">
        <f t="shared" si="6"/>
        <v>0</v>
      </c>
      <c r="T16" s="5"/>
      <c r="U16" s="5"/>
    </row>
    <row r="17" spans="1:21" ht="15.75">
      <c r="A17" s="5">
        <v>13</v>
      </c>
      <c r="B17" s="5"/>
      <c r="C17" s="8"/>
      <c r="D17" s="9">
        <f>IF(C17="",0,(VLOOKUP(C17,$C$29:$D$54,2)))</f>
        <v>0</v>
      </c>
      <c r="E17" s="8"/>
      <c r="F17" s="9">
        <f>IF(E17="",0,(VLOOKUP(E17,$C$29:$D$54,2)))</f>
        <v>0</v>
      </c>
      <c r="G17" s="8"/>
      <c r="H17" s="9">
        <f>IF(G17="",0,(VLOOKUP(G17,$C$29:$D$54,2)))</f>
        <v>0</v>
      </c>
      <c r="I17" s="8"/>
      <c r="J17" s="9">
        <f t="shared" si="5"/>
        <v>0</v>
      </c>
      <c r="K17" s="8"/>
      <c r="L17" s="9">
        <f t="shared" si="1"/>
        <v>0</v>
      </c>
      <c r="M17" s="8"/>
      <c r="N17" s="9">
        <f t="shared" si="2"/>
        <v>0</v>
      </c>
      <c r="O17" s="9"/>
      <c r="P17" s="9">
        <f t="shared" si="3"/>
        <v>0</v>
      </c>
      <c r="Q17" s="9"/>
      <c r="R17" s="9">
        <f t="shared" si="4"/>
        <v>0</v>
      </c>
      <c r="S17" s="3">
        <f t="shared" si="6"/>
        <v>0</v>
      </c>
      <c r="T17" s="5"/>
      <c r="U17" s="5"/>
    </row>
    <row r="18" spans="1:21" ht="15.75">
      <c r="A18" s="5">
        <v>14</v>
      </c>
      <c r="B18" s="5"/>
      <c r="C18" s="8"/>
      <c r="D18" s="9">
        <f>IF(C18="",0,(VLOOKUP(C18,$C$29:$D$54,2)))</f>
        <v>0</v>
      </c>
      <c r="E18" s="8"/>
      <c r="F18" s="9">
        <f>IF(E18="",0,(VLOOKUP(E18,$C$29:$D$54,2)))</f>
        <v>0</v>
      </c>
      <c r="G18" s="8"/>
      <c r="H18" s="9">
        <f>IF(G18="",0,(VLOOKUP(G18,$C$29:$D$54,2)))</f>
        <v>0</v>
      </c>
      <c r="I18" s="8"/>
      <c r="J18" s="9">
        <f t="shared" si="5"/>
        <v>0</v>
      </c>
      <c r="K18" s="8"/>
      <c r="L18" s="9">
        <f t="shared" si="1"/>
        <v>0</v>
      </c>
      <c r="M18" s="8"/>
      <c r="N18" s="9">
        <f t="shared" si="2"/>
        <v>0</v>
      </c>
      <c r="O18" s="9"/>
      <c r="P18" s="9">
        <f t="shared" si="3"/>
        <v>0</v>
      </c>
      <c r="Q18" s="9"/>
      <c r="R18" s="9">
        <f t="shared" si="4"/>
        <v>0</v>
      </c>
      <c r="S18" s="3">
        <f t="shared" si="6"/>
        <v>0</v>
      </c>
      <c r="T18" s="5"/>
      <c r="U18" s="5"/>
    </row>
    <row r="19" spans="1:21" ht="15.75">
      <c r="A19" s="5">
        <v>15</v>
      </c>
      <c r="B19" s="5"/>
      <c r="C19" s="8"/>
      <c r="D19" s="9">
        <f>IF(C19="",0,(VLOOKUP(C19,$C$29:$D$54,2)))</f>
        <v>0</v>
      </c>
      <c r="E19" s="8"/>
      <c r="F19" s="9">
        <f>IF(E19="",0,(VLOOKUP(E19,$C$29:$D$54,2)))</f>
        <v>0</v>
      </c>
      <c r="G19" s="8"/>
      <c r="H19" s="9">
        <f>IF(G19="",0,(VLOOKUP(G19,$C$29:$D$54,2)))</f>
        <v>0</v>
      </c>
      <c r="I19" s="8"/>
      <c r="J19" s="9">
        <f t="shared" si="5"/>
        <v>0</v>
      </c>
      <c r="K19" s="8"/>
      <c r="L19" s="9">
        <f t="shared" si="1"/>
        <v>0</v>
      </c>
      <c r="M19" s="8"/>
      <c r="N19" s="9">
        <f t="shared" si="2"/>
        <v>0</v>
      </c>
      <c r="O19" s="12"/>
      <c r="P19" s="9">
        <f t="shared" si="3"/>
        <v>0</v>
      </c>
      <c r="Q19" s="12"/>
      <c r="R19" s="9">
        <f t="shared" si="4"/>
        <v>0</v>
      </c>
      <c r="S19" s="3">
        <f t="shared" si="6"/>
        <v>0</v>
      </c>
      <c r="T19" s="5"/>
      <c r="U19" s="5"/>
    </row>
    <row r="20" spans="1:21" ht="15.75">
      <c r="A20" s="13"/>
      <c r="B20" s="14"/>
      <c r="C20" s="15"/>
      <c r="D20" s="14"/>
      <c r="E20" s="15"/>
      <c r="F20" s="14"/>
      <c r="G20" s="15"/>
      <c r="H20" s="14"/>
      <c r="I20" s="15"/>
      <c r="J20" s="14"/>
      <c r="K20" s="15"/>
      <c r="L20" s="14"/>
      <c r="M20" s="15"/>
      <c r="N20" s="14"/>
      <c r="O20" s="15"/>
      <c r="P20" s="14"/>
      <c r="Q20" s="15"/>
      <c r="R20" s="14"/>
      <c r="S20" s="16"/>
      <c r="T20" s="16"/>
      <c r="U20" s="16"/>
    </row>
    <row r="21" spans="1:21" ht="15.75">
      <c r="A21" s="13"/>
      <c r="B21" s="14"/>
      <c r="C21" s="15"/>
      <c r="D21" s="14"/>
      <c r="E21" s="15"/>
      <c r="F21" s="14"/>
      <c r="G21" s="15"/>
      <c r="H21" s="14"/>
      <c r="I21" s="15"/>
      <c r="J21" s="14"/>
      <c r="K21" s="15"/>
      <c r="L21" s="14"/>
      <c r="M21" s="15"/>
      <c r="N21" s="14"/>
      <c r="O21" s="15"/>
      <c r="P21" s="14"/>
      <c r="Q21" s="15"/>
      <c r="R21" s="14"/>
      <c r="S21" s="16"/>
      <c r="T21" s="16"/>
      <c r="U21" s="16"/>
    </row>
    <row r="22" spans="1:21" ht="15.75">
      <c r="A22" s="13"/>
      <c r="B22" s="14"/>
      <c r="C22" s="15"/>
      <c r="D22" s="14"/>
      <c r="E22" s="15"/>
      <c r="F22" s="14"/>
      <c r="G22" s="15"/>
      <c r="H22" s="14"/>
      <c r="I22" s="15"/>
      <c r="J22" s="14"/>
      <c r="K22" s="15"/>
      <c r="L22" s="14"/>
      <c r="M22" s="15"/>
      <c r="N22" s="14"/>
      <c r="O22" s="15"/>
      <c r="P22" s="14"/>
      <c r="Q22" s="15"/>
      <c r="R22" s="14"/>
      <c r="S22" s="16"/>
      <c r="T22" s="16"/>
      <c r="U22" s="16"/>
    </row>
    <row r="23" spans="1:21" ht="15.75">
      <c r="A23" s="13"/>
      <c r="B23" s="14"/>
      <c r="C23" s="15"/>
      <c r="D23" s="14"/>
      <c r="E23" s="15"/>
      <c r="F23" s="14"/>
      <c r="G23" s="15"/>
      <c r="H23" s="14"/>
      <c r="I23" s="15"/>
      <c r="J23" s="14"/>
      <c r="K23" s="15"/>
      <c r="L23" s="14"/>
      <c r="M23" s="15"/>
      <c r="N23" s="14"/>
      <c r="O23" s="15"/>
      <c r="P23" s="14"/>
      <c r="Q23" s="15"/>
      <c r="R23" s="14"/>
      <c r="S23" s="16"/>
      <c r="T23" s="16"/>
      <c r="U23" s="16"/>
    </row>
    <row r="24" spans="1:21" ht="15.75">
      <c r="A24" s="13"/>
      <c r="B24" s="14"/>
      <c r="C24" s="15"/>
      <c r="D24" s="14"/>
      <c r="E24" s="15"/>
      <c r="F24" s="14"/>
      <c r="G24" s="15"/>
      <c r="H24" s="14"/>
      <c r="I24" s="15"/>
      <c r="J24" s="14"/>
      <c r="K24" s="15"/>
      <c r="L24" s="14"/>
      <c r="M24" s="15"/>
      <c r="N24" s="14"/>
      <c r="O24" s="15"/>
      <c r="P24" s="14"/>
      <c r="Q24" s="15"/>
      <c r="R24" s="14"/>
      <c r="S24" s="16"/>
      <c r="T24" s="16"/>
      <c r="U24" s="16"/>
    </row>
    <row r="25" spans="1:21" ht="15.75">
      <c r="A25" s="13"/>
      <c r="B25" s="14"/>
      <c r="C25" s="15"/>
      <c r="D25" s="14"/>
      <c r="E25" s="15"/>
      <c r="F25" s="14"/>
      <c r="G25" s="15"/>
      <c r="H25" s="14"/>
      <c r="I25" s="15"/>
      <c r="J25" s="14"/>
      <c r="K25" s="15"/>
      <c r="L25" s="14"/>
      <c r="M25" s="15"/>
      <c r="N25" s="14"/>
      <c r="O25" s="15"/>
      <c r="P25" s="14"/>
      <c r="Q25" s="15"/>
      <c r="R25" s="14"/>
      <c r="S25" s="16"/>
      <c r="T25" s="16"/>
      <c r="U25" s="16"/>
    </row>
    <row r="26" spans="1:21" ht="15.75">
      <c r="A26" s="13"/>
      <c r="B26" s="13"/>
      <c r="C26" s="15"/>
      <c r="D26" s="14"/>
      <c r="E26" s="15"/>
      <c r="F26" s="14"/>
      <c r="G26" s="15"/>
      <c r="H26" s="14"/>
      <c r="I26" s="15"/>
      <c r="J26" s="14"/>
      <c r="K26" s="15"/>
      <c r="L26" s="14"/>
      <c r="M26" s="15"/>
      <c r="N26" s="14"/>
      <c r="O26" s="15"/>
      <c r="P26" s="14"/>
      <c r="Q26" s="15"/>
      <c r="R26" s="14"/>
      <c r="S26" s="16"/>
      <c r="T26" s="16"/>
      <c r="U26" s="16"/>
    </row>
    <row r="27" spans="1:21" ht="15.75">
      <c r="A27" s="13"/>
      <c r="B27" s="13"/>
      <c r="C27" s="15"/>
      <c r="D27" s="14"/>
      <c r="E27" s="15"/>
      <c r="F27" s="14"/>
      <c r="G27" s="15"/>
      <c r="H27" s="14"/>
      <c r="I27" s="15"/>
      <c r="J27" s="14"/>
      <c r="K27" s="15"/>
      <c r="L27" s="14"/>
      <c r="M27" s="15"/>
      <c r="N27" s="14"/>
      <c r="O27" s="15"/>
      <c r="P27" s="14"/>
      <c r="Q27" s="15"/>
      <c r="R27" s="14"/>
      <c r="S27" s="16"/>
      <c r="T27" s="16"/>
      <c r="U27" s="16"/>
    </row>
    <row r="29" spans="3:4" ht="15.75">
      <c r="C29" s="17" t="s">
        <v>18</v>
      </c>
      <c r="D29" s="10">
        <v>10</v>
      </c>
    </row>
    <row r="30" spans="3:4" ht="15.75">
      <c r="C30" s="10">
        <v>1</v>
      </c>
      <c r="D30" s="10">
        <v>50</v>
      </c>
    </row>
    <row r="31" spans="3:4" ht="15.75">
      <c r="C31" s="10">
        <v>2</v>
      </c>
      <c r="D31" s="10">
        <v>45</v>
      </c>
    </row>
    <row r="32" spans="3:4" ht="15.75">
      <c r="C32" s="10">
        <v>3</v>
      </c>
      <c r="D32" s="10">
        <v>40</v>
      </c>
    </row>
    <row r="33" spans="3:4" ht="15.75">
      <c r="C33" s="10">
        <v>4</v>
      </c>
      <c r="D33" s="10">
        <v>39</v>
      </c>
    </row>
    <row r="34" spans="3:4" ht="15.75">
      <c r="C34" s="10">
        <v>5</v>
      </c>
      <c r="D34" s="10">
        <v>38</v>
      </c>
    </row>
    <row r="35" spans="3:4" ht="15.75">
      <c r="C35" s="10">
        <v>6</v>
      </c>
      <c r="D35" s="10">
        <v>37</v>
      </c>
    </row>
    <row r="36" spans="3:4" ht="15.75">
      <c r="C36" s="10">
        <v>7</v>
      </c>
      <c r="D36" s="10">
        <v>36</v>
      </c>
    </row>
    <row r="37" spans="3:4" ht="15.75">
      <c r="C37" s="10">
        <v>8</v>
      </c>
      <c r="D37" s="10">
        <v>35</v>
      </c>
    </row>
    <row r="38" spans="3:4" ht="15.75">
      <c r="C38" s="10">
        <v>9</v>
      </c>
      <c r="D38" s="10">
        <v>34</v>
      </c>
    </row>
    <row r="39" spans="3:4" ht="15.75">
      <c r="C39" s="10">
        <v>10</v>
      </c>
      <c r="D39" s="10">
        <v>33</v>
      </c>
    </row>
    <row r="40" spans="3:4" ht="15.75">
      <c r="C40" s="10">
        <v>11</v>
      </c>
      <c r="D40" s="10">
        <v>32</v>
      </c>
    </row>
    <row r="41" spans="3:4" ht="15.75">
      <c r="C41" s="10">
        <v>12</v>
      </c>
      <c r="D41" s="10">
        <v>31</v>
      </c>
    </row>
    <row r="42" spans="3:4" ht="15.75">
      <c r="C42" s="10">
        <v>13</v>
      </c>
      <c r="D42" s="10">
        <v>30</v>
      </c>
    </row>
    <row r="43" spans="3:4" ht="15.75">
      <c r="C43" s="10">
        <v>14</v>
      </c>
      <c r="D43" s="10">
        <v>29</v>
      </c>
    </row>
    <row r="44" spans="3:4" ht="15.75">
      <c r="C44" s="10">
        <v>15</v>
      </c>
      <c r="D44" s="10">
        <v>28</v>
      </c>
    </row>
    <row r="45" spans="3:4" ht="15.75">
      <c r="C45" s="10">
        <v>16</v>
      </c>
      <c r="D45" s="10">
        <v>27</v>
      </c>
    </row>
    <row r="46" spans="3:4" ht="15.75">
      <c r="C46" s="10">
        <v>17</v>
      </c>
      <c r="D46" s="10">
        <v>26</v>
      </c>
    </row>
    <row r="47" spans="3:4" ht="15.75">
      <c r="C47" s="10">
        <v>18</v>
      </c>
      <c r="D47" s="10">
        <v>25</v>
      </c>
    </row>
    <row r="48" spans="3:4" ht="15.75">
      <c r="C48" s="10">
        <v>19</v>
      </c>
      <c r="D48" s="10">
        <v>24</v>
      </c>
    </row>
    <row r="49" spans="3:4" ht="15.75">
      <c r="C49" s="10">
        <v>20</v>
      </c>
      <c r="D49" s="10">
        <v>23</v>
      </c>
    </row>
    <row r="50" spans="3:4" ht="15.75">
      <c r="C50" s="10">
        <v>21</v>
      </c>
      <c r="D50" s="10">
        <v>22</v>
      </c>
    </row>
    <row r="51" spans="3:4" ht="15.75">
      <c r="C51" s="10">
        <v>22</v>
      </c>
      <c r="D51" s="10">
        <v>21</v>
      </c>
    </row>
    <row r="52" spans="3:4" ht="15.75">
      <c r="C52" s="10">
        <v>23</v>
      </c>
      <c r="D52" s="10">
        <v>20</v>
      </c>
    </row>
    <row r="53" spans="3:4" ht="15.75">
      <c r="C53" s="10">
        <v>24</v>
      </c>
      <c r="D53" s="10">
        <v>19</v>
      </c>
    </row>
    <row r="54" spans="3:4" ht="15.75">
      <c r="C54" s="10">
        <v>25</v>
      </c>
      <c r="D54" s="10">
        <v>18</v>
      </c>
    </row>
  </sheetData>
  <sheetProtection/>
  <mergeCells count="16">
    <mergeCell ref="O2:P2"/>
    <mergeCell ref="Q2:R2"/>
    <mergeCell ref="C3:D3"/>
    <mergeCell ref="E3:F3"/>
    <mergeCell ref="G3:H3"/>
    <mergeCell ref="I3:J3"/>
    <mergeCell ref="K3:L3"/>
    <mergeCell ref="M3:N3"/>
    <mergeCell ref="O3:P3"/>
    <mergeCell ref="Q3:R3"/>
    <mergeCell ref="C2:D2"/>
    <mergeCell ref="E2:F2"/>
    <mergeCell ref="G2:H2"/>
    <mergeCell ref="I2:J2"/>
    <mergeCell ref="K2:L2"/>
    <mergeCell ref="M2:N2"/>
  </mergeCells>
  <printOptions/>
  <pageMargins left="0.7" right="0.7" top="0.75" bottom="0.75" header="0.3" footer="0.3"/>
  <pageSetup fitToHeight="1" fitToWidth="1" orientation="landscape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7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9.140625" style="10" customWidth="1"/>
    <col min="2" max="2" width="11.7109375" style="10" customWidth="1"/>
    <col min="3" max="3" width="19.28125" style="10" bestFit="1" customWidth="1"/>
    <col min="4" max="4" width="5.8515625" style="10" customWidth="1"/>
    <col min="5" max="6" width="9.140625" style="10" customWidth="1"/>
    <col min="7" max="7" width="11.28125" style="10" customWidth="1"/>
    <col min="8" max="13" width="9.140625" style="10" customWidth="1"/>
    <col min="14" max="14" width="6.7109375" style="10" customWidth="1"/>
    <col min="15" max="16384" width="9.140625" style="10" customWidth="1"/>
  </cols>
  <sheetData>
    <row r="1" spans="1:16" s="18" customFormat="1" ht="21">
      <c r="A1" s="50" t="s">
        <v>26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s="18" customFormat="1" ht="21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4" ht="16.5" thickBo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23" ht="16.5" thickBot="1">
      <c r="A4" s="20" t="s">
        <v>27</v>
      </c>
      <c r="B4" s="51">
        <v>44261</v>
      </c>
      <c r="C4" s="52"/>
      <c r="G4" s="48" t="s">
        <v>28</v>
      </c>
      <c r="H4" s="53"/>
      <c r="I4" s="21">
        <v>0.25</v>
      </c>
      <c r="L4" s="47" t="s">
        <v>29</v>
      </c>
      <c r="M4" s="48"/>
      <c r="N4" s="22">
        <v>0.2638888888888889</v>
      </c>
      <c r="O4" s="54" t="s">
        <v>30</v>
      </c>
      <c r="P4" s="55"/>
      <c r="Q4" s="23"/>
      <c r="R4" s="23"/>
      <c r="S4" s="23"/>
      <c r="T4" s="23"/>
      <c r="U4" s="23"/>
      <c r="V4" s="23"/>
      <c r="W4" s="23"/>
    </row>
    <row r="5" spans="1:23" ht="16.5" thickBot="1">
      <c r="A5" s="24"/>
      <c r="B5" s="25"/>
      <c r="C5" s="25"/>
      <c r="E5" s="17"/>
      <c r="F5" s="17"/>
      <c r="H5" s="26"/>
      <c r="I5" s="26"/>
      <c r="K5" s="17"/>
      <c r="L5" s="17"/>
      <c r="Q5" s="23"/>
      <c r="R5" s="23"/>
      <c r="S5" s="23"/>
      <c r="T5" s="23"/>
      <c r="U5" s="23"/>
      <c r="V5" s="23"/>
      <c r="W5" s="23"/>
    </row>
    <row r="6" spans="1:23" ht="16.5" thickBot="1">
      <c r="A6" s="46" t="s">
        <v>31</v>
      </c>
      <c r="B6" s="46"/>
      <c r="C6" s="27">
        <v>0.2798611111111111</v>
      </c>
      <c r="E6" s="47" t="s">
        <v>32</v>
      </c>
      <c r="F6" s="47"/>
      <c r="G6" s="28">
        <v>0.5673611111111111</v>
      </c>
      <c r="H6" s="26"/>
      <c r="I6" s="48" t="s">
        <v>33</v>
      </c>
      <c r="J6" s="49"/>
      <c r="K6" s="29">
        <v>0.27152777777777776</v>
      </c>
      <c r="L6" s="17"/>
      <c r="N6" s="47" t="s">
        <v>34</v>
      </c>
      <c r="O6" s="48"/>
      <c r="P6" s="30">
        <v>0.14583333333333334</v>
      </c>
      <c r="Q6" s="23"/>
      <c r="R6" s="23"/>
      <c r="S6" s="23"/>
      <c r="T6" s="23"/>
      <c r="U6" s="23"/>
      <c r="V6" s="23"/>
      <c r="W6" s="23"/>
    </row>
    <row r="8" spans="1:16" s="32" customFormat="1" ht="63">
      <c r="A8" s="31" t="s">
        <v>35</v>
      </c>
      <c r="B8" s="31" t="s">
        <v>36</v>
      </c>
      <c r="C8" s="31" t="s">
        <v>9</v>
      </c>
      <c r="D8" s="31" t="s">
        <v>37</v>
      </c>
      <c r="E8" s="31" t="s">
        <v>38</v>
      </c>
      <c r="F8" s="31" t="s">
        <v>39</v>
      </c>
      <c r="G8" s="31" t="s">
        <v>40</v>
      </c>
      <c r="H8" s="31" t="s">
        <v>41</v>
      </c>
      <c r="I8" s="31" t="s">
        <v>42</v>
      </c>
      <c r="J8" s="31" t="s">
        <v>43</v>
      </c>
      <c r="K8" s="31" t="s">
        <v>44</v>
      </c>
      <c r="L8" s="31" t="s">
        <v>45</v>
      </c>
      <c r="M8" s="31" t="s">
        <v>46</v>
      </c>
      <c r="N8" s="31" t="s">
        <v>7</v>
      </c>
      <c r="O8" s="31" t="s">
        <v>47</v>
      </c>
      <c r="P8" s="31" t="s">
        <v>7</v>
      </c>
    </row>
    <row r="9" spans="1:16" s="23" customFormat="1" ht="15.75">
      <c r="A9" s="33">
        <v>3</v>
      </c>
      <c r="B9" s="33" t="s">
        <v>48</v>
      </c>
      <c r="C9" s="34" t="s">
        <v>17</v>
      </c>
      <c r="D9" s="35" t="s">
        <v>18</v>
      </c>
      <c r="E9" s="34"/>
      <c r="F9" s="34">
        <v>0</v>
      </c>
      <c r="G9" s="36"/>
      <c r="H9" s="34"/>
      <c r="I9" s="36">
        <f aca="true" t="shared" si="0" ref="I9:I28">IF(F9="","",H9*-0.25)</f>
        <v>0</v>
      </c>
      <c r="J9" s="34"/>
      <c r="K9" s="36">
        <f aca="true" t="shared" si="1" ref="K9:K28">IF(F9="","",J9*-1)</f>
        <v>0</v>
      </c>
      <c r="L9" s="36">
        <f>IF(D9="","",(IF(F9="","",(IF(F9=0,0,G9+I9+K9)))))</f>
        <v>0</v>
      </c>
      <c r="M9" s="34">
        <v>5</v>
      </c>
      <c r="N9" s="34"/>
      <c r="O9" s="37">
        <f aca="true" t="shared" si="2" ref="O9:O28">IF(M9=1,$G$32,(IF(M9=2,$G$33,(IF(M9=3,$G$34,"")))))</f>
      </c>
      <c r="P9" s="37">
        <f aca="true" t="shared" si="3" ref="P9:P28">IF(N9="BF",$G$35,"")</f>
      </c>
    </row>
    <row r="10" spans="1:16" s="23" customFormat="1" ht="15.75">
      <c r="A10" s="33">
        <v>2</v>
      </c>
      <c r="B10" s="33" t="s">
        <v>49</v>
      </c>
      <c r="C10" s="34" t="s">
        <v>19</v>
      </c>
      <c r="D10" s="35" t="s">
        <v>18</v>
      </c>
      <c r="E10" s="34"/>
      <c r="F10" s="34">
        <v>0</v>
      </c>
      <c r="G10" s="36"/>
      <c r="H10" s="34"/>
      <c r="I10" s="36">
        <f t="shared" si="0"/>
        <v>0</v>
      </c>
      <c r="J10" s="34"/>
      <c r="K10" s="36">
        <f t="shared" si="1"/>
        <v>0</v>
      </c>
      <c r="L10" s="36">
        <f aca="true" t="shared" si="4" ref="L10:L28">IF(D10="","",(IF(F10="","",(IF(F10=0,0,G10+I10+K10)))))</f>
        <v>0</v>
      </c>
      <c r="M10" s="34">
        <v>5</v>
      </c>
      <c r="N10" s="34"/>
      <c r="O10" s="37">
        <f t="shared" si="2"/>
      </c>
      <c r="P10" s="37">
        <f t="shared" si="3"/>
      </c>
    </row>
    <row r="11" spans="1:16" s="23" customFormat="1" ht="15.75">
      <c r="A11" s="33"/>
      <c r="B11" s="33" t="s">
        <v>22</v>
      </c>
      <c r="C11" s="34" t="s">
        <v>50</v>
      </c>
      <c r="D11" s="35"/>
      <c r="E11" s="34"/>
      <c r="F11" s="34"/>
      <c r="G11" s="36"/>
      <c r="H11" s="34"/>
      <c r="I11" s="36">
        <f t="shared" si="0"/>
      </c>
      <c r="J11" s="34"/>
      <c r="K11" s="36">
        <f t="shared" si="1"/>
      </c>
      <c r="L11" s="36">
        <f t="shared" si="4"/>
      </c>
      <c r="M11" s="34"/>
      <c r="N11" s="34"/>
      <c r="O11" s="37">
        <f t="shared" si="2"/>
      </c>
      <c r="P11" s="37">
        <f t="shared" si="3"/>
      </c>
    </row>
    <row r="12" spans="1:16" s="23" customFormat="1" ht="15.75">
      <c r="A12" s="33">
        <v>7</v>
      </c>
      <c r="B12" s="33" t="s">
        <v>48</v>
      </c>
      <c r="C12" s="34" t="s">
        <v>20</v>
      </c>
      <c r="D12" s="35" t="s">
        <v>18</v>
      </c>
      <c r="E12" s="34"/>
      <c r="F12" s="34">
        <v>0</v>
      </c>
      <c r="G12" s="36"/>
      <c r="H12" s="34"/>
      <c r="I12" s="36">
        <f t="shared" si="0"/>
        <v>0</v>
      </c>
      <c r="J12" s="34"/>
      <c r="K12" s="36">
        <f t="shared" si="1"/>
        <v>0</v>
      </c>
      <c r="L12" s="36">
        <f t="shared" si="4"/>
        <v>0</v>
      </c>
      <c r="M12" s="34">
        <v>5</v>
      </c>
      <c r="N12" s="34"/>
      <c r="O12" s="37">
        <f t="shared" si="2"/>
      </c>
      <c r="P12" s="37">
        <f t="shared" si="3"/>
      </c>
    </row>
    <row r="13" spans="1:16" s="23" customFormat="1" ht="15.75">
      <c r="A13" s="33">
        <v>4</v>
      </c>
      <c r="B13" s="33" t="s">
        <v>48</v>
      </c>
      <c r="C13" s="34" t="s">
        <v>15</v>
      </c>
      <c r="D13" s="35" t="s">
        <v>18</v>
      </c>
      <c r="E13" s="34"/>
      <c r="F13" s="34">
        <v>1</v>
      </c>
      <c r="G13" s="36">
        <v>1.06</v>
      </c>
      <c r="H13" s="34"/>
      <c r="I13" s="36">
        <f t="shared" si="0"/>
        <v>0</v>
      </c>
      <c r="J13" s="34"/>
      <c r="K13" s="36">
        <f t="shared" si="1"/>
        <v>0</v>
      </c>
      <c r="L13" s="36">
        <f t="shared" si="4"/>
        <v>1.06</v>
      </c>
      <c r="M13" s="34">
        <v>3</v>
      </c>
      <c r="N13" s="34"/>
      <c r="O13" s="37">
        <f t="shared" si="2"/>
        <v>24</v>
      </c>
      <c r="P13" s="37">
        <f t="shared" si="3"/>
      </c>
    </row>
    <row r="14" spans="1:16" s="23" customFormat="1" ht="15.75">
      <c r="A14" s="33">
        <v>1</v>
      </c>
      <c r="B14" s="33" t="s">
        <v>48</v>
      </c>
      <c r="C14" s="34" t="s">
        <v>14</v>
      </c>
      <c r="D14" s="35" t="s">
        <v>18</v>
      </c>
      <c r="E14" s="34"/>
      <c r="F14" s="34">
        <v>2</v>
      </c>
      <c r="G14" s="36">
        <v>3.24</v>
      </c>
      <c r="H14" s="34"/>
      <c r="I14" s="36">
        <f t="shared" si="0"/>
        <v>0</v>
      </c>
      <c r="J14" s="34"/>
      <c r="K14" s="36">
        <f t="shared" si="1"/>
        <v>0</v>
      </c>
      <c r="L14" s="36">
        <f t="shared" si="4"/>
        <v>3.24</v>
      </c>
      <c r="M14" s="34">
        <v>2</v>
      </c>
      <c r="N14" s="34"/>
      <c r="O14" s="37">
        <f t="shared" si="2"/>
        <v>36</v>
      </c>
      <c r="P14" s="37">
        <f t="shared" si="3"/>
      </c>
    </row>
    <row r="15" spans="1:16" s="23" customFormat="1" ht="15.75">
      <c r="A15" s="33"/>
      <c r="B15" s="33" t="s">
        <v>22</v>
      </c>
      <c r="C15" s="34" t="s">
        <v>23</v>
      </c>
      <c r="D15" s="35"/>
      <c r="E15" s="34"/>
      <c r="F15" s="34"/>
      <c r="G15" s="36"/>
      <c r="H15" s="34"/>
      <c r="I15" s="36">
        <f t="shared" si="0"/>
      </c>
      <c r="J15" s="34"/>
      <c r="K15" s="36">
        <f t="shared" si="1"/>
      </c>
      <c r="L15" s="36">
        <f t="shared" si="4"/>
      </c>
      <c r="M15" s="34"/>
      <c r="N15" s="34"/>
      <c r="O15" s="37">
        <f t="shared" si="2"/>
      </c>
      <c r="P15" s="37">
        <f t="shared" si="3"/>
      </c>
    </row>
    <row r="16" spans="1:16" s="23" customFormat="1" ht="15.75">
      <c r="A16" s="33"/>
      <c r="B16" s="33" t="s">
        <v>22</v>
      </c>
      <c r="C16" s="34" t="s">
        <v>24</v>
      </c>
      <c r="D16" s="35"/>
      <c r="E16" s="34"/>
      <c r="F16" s="34"/>
      <c r="G16" s="36"/>
      <c r="H16" s="34"/>
      <c r="I16" s="36">
        <f t="shared" si="0"/>
      </c>
      <c r="J16" s="34"/>
      <c r="K16" s="36">
        <f t="shared" si="1"/>
      </c>
      <c r="L16" s="36">
        <f t="shared" si="4"/>
      </c>
      <c r="M16" s="34"/>
      <c r="N16" s="34"/>
      <c r="O16" s="37">
        <f t="shared" si="2"/>
      </c>
      <c r="P16" s="37">
        <f t="shared" si="3"/>
      </c>
    </row>
    <row r="17" spans="1:16" s="23" customFormat="1" ht="15.75">
      <c r="A17" s="33"/>
      <c r="B17" s="33" t="s">
        <v>22</v>
      </c>
      <c r="C17" s="34" t="s">
        <v>25</v>
      </c>
      <c r="D17" s="35"/>
      <c r="E17" s="34"/>
      <c r="F17" s="34"/>
      <c r="G17" s="36"/>
      <c r="H17" s="34"/>
      <c r="I17" s="36">
        <f t="shared" si="0"/>
      </c>
      <c r="J17" s="34"/>
      <c r="K17" s="36">
        <f t="shared" si="1"/>
      </c>
      <c r="L17" s="36">
        <f t="shared" si="4"/>
      </c>
      <c r="M17" s="34"/>
      <c r="N17" s="34"/>
      <c r="O17" s="37">
        <f t="shared" si="2"/>
      </c>
      <c r="P17" s="37">
        <f t="shared" si="3"/>
      </c>
    </row>
    <row r="18" spans="1:16" s="23" customFormat="1" ht="15.75">
      <c r="A18" s="33">
        <v>2</v>
      </c>
      <c r="B18" s="33" t="s">
        <v>48</v>
      </c>
      <c r="C18" s="34" t="s">
        <v>12</v>
      </c>
      <c r="D18" s="35" t="s">
        <v>18</v>
      </c>
      <c r="E18" s="34">
        <v>3.77</v>
      </c>
      <c r="F18" s="34">
        <v>2</v>
      </c>
      <c r="G18" s="36">
        <v>5.94</v>
      </c>
      <c r="H18" s="34"/>
      <c r="I18" s="36">
        <f t="shared" si="0"/>
        <v>0</v>
      </c>
      <c r="J18" s="34"/>
      <c r="K18" s="36">
        <f t="shared" si="1"/>
        <v>0</v>
      </c>
      <c r="L18" s="36">
        <f t="shared" si="4"/>
        <v>5.94</v>
      </c>
      <c r="M18" s="34">
        <v>1</v>
      </c>
      <c r="N18" s="34" t="s">
        <v>51</v>
      </c>
      <c r="O18" s="37">
        <f t="shared" si="2"/>
        <v>56</v>
      </c>
      <c r="P18" s="37">
        <f t="shared" si="3"/>
        <v>40</v>
      </c>
    </row>
    <row r="19" spans="1:16" s="23" customFormat="1" ht="15.75">
      <c r="A19" s="33">
        <v>6</v>
      </c>
      <c r="B19" s="33" t="s">
        <v>48</v>
      </c>
      <c r="C19" s="34" t="s">
        <v>21</v>
      </c>
      <c r="D19" s="35" t="s">
        <v>18</v>
      </c>
      <c r="E19" s="34"/>
      <c r="F19" s="34">
        <v>0</v>
      </c>
      <c r="G19" s="36"/>
      <c r="H19" s="34"/>
      <c r="I19" s="36">
        <f t="shared" si="0"/>
        <v>0</v>
      </c>
      <c r="J19" s="34"/>
      <c r="K19" s="36">
        <f t="shared" si="1"/>
        <v>0</v>
      </c>
      <c r="L19" s="36">
        <f t="shared" si="4"/>
        <v>0</v>
      </c>
      <c r="M19" s="34">
        <v>5</v>
      </c>
      <c r="N19" s="34"/>
      <c r="O19" s="37">
        <f t="shared" si="2"/>
      </c>
      <c r="P19" s="37">
        <f t="shared" si="3"/>
      </c>
    </row>
    <row r="20" spans="1:16" s="23" customFormat="1" ht="15.75">
      <c r="A20" s="33">
        <v>5</v>
      </c>
      <c r="B20" s="33" t="s">
        <v>48</v>
      </c>
      <c r="C20" s="34" t="s">
        <v>16</v>
      </c>
      <c r="D20" s="35" t="s">
        <v>18</v>
      </c>
      <c r="E20" s="34"/>
      <c r="F20" s="34">
        <v>1</v>
      </c>
      <c r="G20" s="36">
        <v>0.79</v>
      </c>
      <c r="H20" s="34"/>
      <c r="I20" s="36">
        <f t="shared" si="0"/>
        <v>0</v>
      </c>
      <c r="J20" s="34"/>
      <c r="K20" s="36">
        <f t="shared" si="1"/>
        <v>0</v>
      </c>
      <c r="L20" s="36">
        <f t="shared" si="4"/>
        <v>0.79</v>
      </c>
      <c r="M20" s="34">
        <v>4</v>
      </c>
      <c r="N20" s="34"/>
      <c r="O20" s="37">
        <f t="shared" si="2"/>
      </c>
      <c r="P20" s="37">
        <f t="shared" si="3"/>
      </c>
    </row>
    <row r="21" spans="1:16" s="23" customFormat="1" ht="15.75">
      <c r="A21" s="33"/>
      <c r="B21" s="33"/>
      <c r="C21" s="34"/>
      <c r="D21" s="35"/>
      <c r="E21" s="34"/>
      <c r="F21" s="34"/>
      <c r="G21" s="36"/>
      <c r="H21" s="34"/>
      <c r="I21" s="36">
        <f t="shared" si="0"/>
      </c>
      <c r="J21" s="34"/>
      <c r="K21" s="36">
        <f t="shared" si="1"/>
      </c>
      <c r="L21" s="36">
        <f t="shared" si="4"/>
      </c>
      <c r="M21" s="34"/>
      <c r="N21" s="34"/>
      <c r="O21" s="37">
        <f t="shared" si="2"/>
      </c>
      <c r="P21" s="37">
        <f t="shared" si="3"/>
      </c>
    </row>
    <row r="22" spans="1:16" s="23" customFormat="1" ht="15.75">
      <c r="A22" s="33"/>
      <c r="B22" s="33"/>
      <c r="C22" s="34"/>
      <c r="D22" s="35"/>
      <c r="E22" s="34"/>
      <c r="F22" s="34"/>
      <c r="G22" s="36"/>
      <c r="H22" s="34"/>
      <c r="I22" s="36">
        <f t="shared" si="0"/>
      </c>
      <c r="J22" s="34"/>
      <c r="K22" s="36">
        <f t="shared" si="1"/>
      </c>
      <c r="L22" s="36">
        <f t="shared" si="4"/>
      </c>
      <c r="M22" s="34"/>
      <c r="N22" s="34"/>
      <c r="O22" s="37">
        <f t="shared" si="2"/>
      </c>
      <c r="P22" s="37">
        <f t="shared" si="3"/>
      </c>
    </row>
    <row r="23" spans="1:16" s="23" customFormat="1" ht="15.75">
      <c r="A23" s="33"/>
      <c r="B23" s="33"/>
      <c r="C23" s="34"/>
      <c r="D23" s="35"/>
      <c r="E23" s="34"/>
      <c r="F23" s="34"/>
      <c r="G23" s="36"/>
      <c r="H23" s="34"/>
      <c r="I23" s="36">
        <f t="shared" si="0"/>
      </c>
      <c r="J23" s="34"/>
      <c r="K23" s="36">
        <f t="shared" si="1"/>
      </c>
      <c r="L23" s="36">
        <f t="shared" si="4"/>
      </c>
      <c r="M23" s="34"/>
      <c r="N23" s="34"/>
      <c r="O23" s="37">
        <f t="shared" si="2"/>
      </c>
      <c r="P23" s="37">
        <f t="shared" si="3"/>
      </c>
    </row>
    <row r="24" spans="1:16" s="23" customFormat="1" ht="15.75">
      <c r="A24" s="33"/>
      <c r="B24" s="33"/>
      <c r="C24" s="34"/>
      <c r="D24" s="35"/>
      <c r="E24" s="34"/>
      <c r="F24" s="34"/>
      <c r="G24" s="36"/>
      <c r="H24" s="34"/>
      <c r="I24" s="36">
        <f t="shared" si="0"/>
      </c>
      <c r="J24" s="34"/>
      <c r="K24" s="36">
        <f t="shared" si="1"/>
      </c>
      <c r="L24" s="36">
        <f t="shared" si="4"/>
      </c>
      <c r="M24" s="34"/>
      <c r="N24" s="34"/>
      <c r="O24" s="37">
        <f t="shared" si="2"/>
      </c>
      <c r="P24" s="37">
        <f t="shared" si="3"/>
      </c>
    </row>
    <row r="25" spans="1:16" s="23" customFormat="1" ht="15.75">
      <c r="A25" s="33"/>
      <c r="B25" s="33"/>
      <c r="C25" s="34"/>
      <c r="D25" s="35"/>
      <c r="E25" s="34"/>
      <c r="F25" s="34"/>
      <c r="G25" s="36"/>
      <c r="H25" s="34"/>
      <c r="I25" s="36">
        <f t="shared" si="0"/>
      </c>
      <c r="J25" s="34"/>
      <c r="K25" s="36">
        <f t="shared" si="1"/>
      </c>
      <c r="L25" s="36">
        <f t="shared" si="4"/>
      </c>
      <c r="M25" s="34"/>
      <c r="N25" s="34"/>
      <c r="O25" s="37">
        <f t="shared" si="2"/>
      </c>
      <c r="P25" s="37">
        <f t="shared" si="3"/>
      </c>
    </row>
    <row r="26" spans="1:16" s="23" customFormat="1" ht="15.75">
      <c r="A26" s="33"/>
      <c r="B26" s="33"/>
      <c r="C26" s="34"/>
      <c r="D26" s="35"/>
      <c r="E26" s="34"/>
      <c r="F26" s="34"/>
      <c r="G26" s="36"/>
      <c r="H26" s="34"/>
      <c r="I26" s="36">
        <f t="shared" si="0"/>
      </c>
      <c r="J26" s="34"/>
      <c r="K26" s="36">
        <f t="shared" si="1"/>
      </c>
      <c r="L26" s="36">
        <f t="shared" si="4"/>
      </c>
      <c r="M26" s="34"/>
      <c r="N26" s="34"/>
      <c r="O26" s="37">
        <f t="shared" si="2"/>
      </c>
      <c r="P26" s="37">
        <f t="shared" si="3"/>
      </c>
    </row>
    <row r="27" spans="1:16" s="23" customFormat="1" ht="15.75">
      <c r="A27" s="33"/>
      <c r="B27" s="33"/>
      <c r="C27" s="34"/>
      <c r="D27" s="35"/>
      <c r="E27" s="34"/>
      <c r="F27" s="34"/>
      <c r="G27" s="36"/>
      <c r="H27" s="34"/>
      <c r="I27" s="36">
        <f t="shared" si="0"/>
      </c>
      <c r="J27" s="34"/>
      <c r="K27" s="36">
        <f t="shared" si="1"/>
      </c>
      <c r="L27" s="36">
        <f t="shared" si="4"/>
      </c>
      <c r="M27" s="34"/>
      <c r="N27" s="34"/>
      <c r="O27" s="37">
        <f t="shared" si="2"/>
      </c>
      <c r="P27" s="37">
        <f t="shared" si="3"/>
      </c>
    </row>
    <row r="28" spans="1:16" s="23" customFormat="1" ht="15.75">
      <c r="A28" s="33"/>
      <c r="B28" s="33"/>
      <c r="C28" s="34"/>
      <c r="D28" s="35"/>
      <c r="E28" s="34"/>
      <c r="F28" s="34"/>
      <c r="G28" s="36"/>
      <c r="H28" s="34"/>
      <c r="I28" s="36">
        <f t="shared" si="0"/>
      </c>
      <c r="J28" s="34"/>
      <c r="K28" s="36">
        <f t="shared" si="1"/>
      </c>
      <c r="L28" s="36">
        <f t="shared" si="4"/>
      </c>
      <c r="M28" s="34"/>
      <c r="N28" s="34"/>
      <c r="O28" s="37">
        <f t="shared" si="2"/>
      </c>
      <c r="P28" s="37">
        <f t="shared" si="3"/>
      </c>
    </row>
    <row r="29" spans="1:14" ht="15.75">
      <c r="A29" s="13"/>
      <c r="B29" s="13"/>
      <c r="C29" s="13"/>
      <c r="D29" s="38"/>
      <c r="E29" s="13"/>
      <c r="F29" s="13"/>
      <c r="G29" s="13" t="s">
        <v>52</v>
      </c>
      <c r="H29" s="13"/>
      <c r="I29" s="13"/>
      <c r="J29" s="13"/>
      <c r="K29" s="13"/>
      <c r="L29" s="13"/>
      <c r="M29" s="13"/>
      <c r="N29" s="13"/>
    </row>
    <row r="30" spans="3:7" ht="15.75">
      <c r="C30" s="10" t="s">
        <v>53</v>
      </c>
      <c r="D30" s="10">
        <f>COUNTIF(D9:D28,"P")</f>
        <v>8</v>
      </c>
      <c r="E30" s="10" t="s">
        <v>54</v>
      </c>
      <c r="G30" s="39">
        <f>D30*25</f>
        <v>200</v>
      </c>
    </row>
    <row r="32" spans="3:7" ht="15.75">
      <c r="C32" s="10" t="s">
        <v>55</v>
      </c>
      <c r="E32" s="39">
        <v>7</v>
      </c>
      <c r="G32" s="39">
        <f>$D$30*E32</f>
        <v>56</v>
      </c>
    </row>
    <row r="33" spans="3:7" ht="15.75">
      <c r="C33" s="10" t="s">
        <v>56</v>
      </c>
      <c r="E33" s="39">
        <v>4.5</v>
      </c>
      <c r="G33" s="39">
        <f>$D$30*E33</f>
        <v>36</v>
      </c>
    </row>
    <row r="34" spans="3:7" ht="15.75">
      <c r="C34" s="10" t="s">
        <v>57</v>
      </c>
      <c r="E34" s="39">
        <v>3</v>
      </c>
      <c r="G34" s="39">
        <f>$D$30*E34</f>
        <v>24</v>
      </c>
    </row>
    <row r="35" spans="3:7" ht="15.75">
      <c r="C35" s="10" t="s">
        <v>7</v>
      </c>
      <c r="E35" s="39">
        <v>5</v>
      </c>
      <c r="G35" s="39">
        <f>$D$30*E35</f>
        <v>40</v>
      </c>
    </row>
    <row r="36" spans="3:7" ht="15.75">
      <c r="C36" s="10" t="s">
        <v>58</v>
      </c>
      <c r="E36" s="39">
        <v>2</v>
      </c>
      <c r="G36" s="39">
        <f>$D$30*E36</f>
        <v>16</v>
      </c>
    </row>
    <row r="37" spans="3:7" ht="15.75">
      <c r="C37" s="10" t="s">
        <v>59</v>
      </c>
      <c r="E37" s="39">
        <v>3.5</v>
      </c>
      <c r="G37" s="39">
        <f>$D$30*E37</f>
        <v>28</v>
      </c>
    </row>
  </sheetData>
  <sheetProtection/>
  <mergeCells count="10">
    <mergeCell ref="A6:B6"/>
    <mergeCell ref="E6:F6"/>
    <mergeCell ref="I6:J6"/>
    <mergeCell ref="N6:O6"/>
    <mergeCell ref="A1:P1"/>
    <mergeCell ref="A2:P2"/>
    <mergeCell ref="B4:C4"/>
    <mergeCell ref="G4:H4"/>
    <mergeCell ref="L4:M4"/>
    <mergeCell ref="O4:P4"/>
  </mergeCells>
  <conditionalFormatting sqref="D9:P28 A9:B28">
    <cfRule type="expression" priority="3" dxfId="0">
      <formula>MOD(ROW(),2)</formula>
    </cfRule>
  </conditionalFormatting>
  <conditionalFormatting sqref="C22:C28 C9:C20">
    <cfRule type="expression" priority="2" dxfId="0">
      <formula>MOD(ROW(),2)</formula>
    </cfRule>
  </conditionalFormatting>
  <conditionalFormatting sqref="C21">
    <cfRule type="expression" priority="1" dxfId="0">
      <formula>MOD(ROW(),2)</formula>
    </cfRule>
  </conditionalFormatting>
  <printOptions/>
  <pageMargins left="0.7" right="0.7" top="0.75" bottom="0.75" header="0.3" footer="0.3"/>
  <pageSetup fitToHeight="1" fitToWidth="1" orientation="landscape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7"/>
  <sheetViews>
    <sheetView zoomScalePageLayoutView="0" workbookViewId="0" topLeftCell="A6">
      <selection activeCell="I23" sqref="I23"/>
    </sheetView>
  </sheetViews>
  <sheetFormatPr defaultColWidth="9.140625" defaultRowHeight="15"/>
  <cols>
    <col min="1" max="1" width="9.140625" style="10" customWidth="1"/>
    <col min="2" max="2" width="11.7109375" style="10" customWidth="1"/>
    <col min="3" max="3" width="19.28125" style="10" bestFit="1" customWidth="1"/>
    <col min="4" max="4" width="5.8515625" style="10" customWidth="1"/>
    <col min="5" max="6" width="9.140625" style="10" customWidth="1"/>
    <col min="7" max="7" width="11.28125" style="10" customWidth="1"/>
    <col min="8" max="13" width="9.140625" style="10" customWidth="1"/>
    <col min="14" max="14" width="6.7109375" style="10" customWidth="1"/>
    <col min="15" max="16384" width="9.140625" style="10" customWidth="1"/>
  </cols>
  <sheetData>
    <row r="1" spans="1:16" s="18" customFormat="1" ht="21">
      <c r="A1" s="50" t="s">
        <v>26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s="18" customFormat="1" ht="21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4" ht="16.5" thickBo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23" ht="16.5" thickBot="1">
      <c r="A4" s="40" t="s">
        <v>27</v>
      </c>
      <c r="B4" s="51">
        <v>44296</v>
      </c>
      <c r="C4" s="52"/>
      <c r="G4" s="48" t="s">
        <v>28</v>
      </c>
      <c r="H4" s="53"/>
      <c r="I4" s="21">
        <v>0.25</v>
      </c>
      <c r="L4" s="47" t="s">
        <v>29</v>
      </c>
      <c r="M4" s="48"/>
      <c r="N4" s="22">
        <v>0.2638888888888889</v>
      </c>
      <c r="O4" s="54" t="s">
        <v>30</v>
      </c>
      <c r="P4" s="55"/>
      <c r="Q4" s="23"/>
      <c r="R4" s="23"/>
      <c r="S4" s="23"/>
      <c r="T4" s="23"/>
      <c r="U4" s="23"/>
      <c r="V4" s="23"/>
      <c r="W4" s="23"/>
    </row>
    <row r="5" spans="1:23" ht="16.5" thickBot="1">
      <c r="A5" s="24"/>
      <c r="B5" s="25"/>
      <c r="C5" s="25"/>
      <c r="E5" s="17"/>
      <c r="F5" s="17"/>
      <c r="H5" s="26"/>
      <c r="I5" s="26"/>
      <c r="K5" s="17"/>
      <c r="L5" s="17"/>
      <c r="Q5" s="23"/>
      <c r="R5" s="23"/>
      <c r="S5" s="23"/>
      <c r="T5" s="23"/>
      <c r="U5" s="23"/>
      <c r="V5" s="23"/>
      <c r="W5" s="23"/>
    </row>
    <row r="6" spans="1:23" ht="16.5" thickBot="1">
      <c r="A6" s="46" t="s">
        <v>31</v>
      </c>
      <c r="B6" s="46"/>
      <c r="C6" s="27">
        <v>0.2798611111111111</v>
      </c>
      <c r="E6" s="47" t="s">
        <v>32</v>
      </c>
      <c r="F6" s="47"/>
      <c r="G6" s="28">
        <v>0.5673611111111111</v>
      </c>
      <c r="H6" s="26"/>
      <c r="I6" s="48" t="s">
        <v>33</v>
      </c>
      <c r="J6" s="49"/>
      <c r="K6" s="29">
        <v>0.27152777777777776</v>
      </c>
      <c r="L6" s="17"/>
      <c r="N6" s="47" t="s">
        <v>34</v>
      </c>
      <c r="O6" s="48"/>
      <c r="P6" s="30">
        <v>0.14583333333333334</v>
      </c>
      <c r="Q6" s="23"/>
      <c r="R6" s="23"/>
      <c r="S6" s="23"/>
      <c r="T6" s="23"/>
      <c r="U6" s="23"/>
      <c r="V6" s="23"/>
      <c r="W6" s="23"/>
    </row>
    <row r="8" spans="1:16" s="32" customFormat="1" ht="63">
      <c r="A8" s="31" t="s">
        <v>35</v>
      </c>
      <c r="B8" s="31" t="s">
        <v>36</v>
      </c>
      <c r="C8" s="31" t="s">
        <v>9</v>
      </c>
      <c r="D8" s="31" t="s">
        <v>37</v>
      </c>
      <c r="E8" s="31" t="s">
        <v>38</v>
      </c>
      <c r="F8" s="31" t="s">
        <v>39</v>
      </c>
      <c r="G8" s="31" t="s">
        <v>40</v>
      </c>
      <c r="H8" s="31" t="s">
        <v>41</v>
      </c>
      <c r="I8" s="31" t="s">
        <v>42</v>
      </c>
      <c r="J8" s="31" t="s">
        <v>43</v>
      </c>
      <c r="K8" s="31" t="s">
        <v>44</v>
      </c>
      <c r="L8" s="31" t="s">
        <v>45</v>
      </c>
      <c r="M8" s="31" t="s">
        <v>46</v>
      </c>
      <c r="N8" s="31" t="s">
        <v>7</v>
      </c>
      <c r="O8" s="31" t="s">
        <v>47</v>
      </c>
      <c r="P8" s="31" t="s">
        <v>7</v>
      </c>
    </row>
    <row r="9" spans="1:16" s="23" customFormat="1" ht="15.75">
      <c r="A9" s="33">
        <v>3</v>
      </c>
      <c r="B9" s="33" t="s">
        <v>48</v>
      </c>
      <c r="C9" s="34" t="s">
        <v>17</v>
      </c>
      <c r="D9" s="35" t="s">
        <v>18</v>
      </c>
      <c r="E9" s="34"/>
      <c r="F9" s="34"/>
      <c r="G9" s="36">
        <v>4.88</v>
      </c>
      <c r="H9" s="34"/>
      <c r="I9" s="36">
        <f aca="true" t="shared" si="0" ref="I9:I28">IF(F9="","",H9*-0.25)</f>
      </c>
      <c r="J9" s="34"/>
      <c r="K9" s="36">
        <f aca="true" t="shared" si="1" ref="K9:K28">IF(F9="","",J9*-1)</f>
      </c>
      <c r="L9" s="36">
        <v>4.88</v>
      </c>
      <c r="M9" s="34">
        <v>3</v>
      </c>
      <c r="N9" s="34"/>
      <c r="O9" s="37">
        <f aca="true" t="shared" si="2" ref="O9:O28">IF(M9=1,$G$32,(IF(M9=2,$G$33,(IF(M9=3,$G$34,"")))))</f>
        <v>27</v>
      </c>
      <c r="P9" s="37">
        <f aca="true" t="shared" si="3" ref="P9:P28">IF(N9="BF",$G$35,"")</f>
      </c>
    </row>
    <row r="10" spans="1:16" s="23" customFormat="1" ht="15.75">
      <c r="A10" s="33">
        <v>2</v>
      </c>
      <c r="B10" s="33" t="s">
        <v>62</v>
      </c>
      <c r="C10" s="34" t="s">
        <v>19</v>
      </c>
      <c r="D10" s="35" t="s">
        <v>18</v>
      </c>
      <c r="E10" s="34"/>
      <c r="F10" s="34"/>
      <c r="G10" s="36">
        <v>0</v>
      </c>
      <c r="H10" s="34"/>
      <c r="I10" s="36">
        <f t="shared" si="0"/>
      </c>
      <c r="J10" s="34"/>
      <c r="K10" s="36">
        <f t="shared" si="1"/>
      </c>
      <c r="L10" s="36"/>
      <c r="M10" s="34">
        <v>7</v>
      </c>
      <c r="N10" s="34"/>
      <c r="O10" s="37">
        <f t="shared" si="2"/>
      </c>
      <c r="P10" s="37">
        <f t="shared" si="3"/>
      </c>
    </row>
    <row r="11" spans="1:16" s="23" customFormat="1" ht="15.75">
      <c r="A11" s="33"/>
      <c r="B11" s="33" t="s">
        <v>22</v>
      </c>
      <c r="C11" s="34" t="s">
        <v>50</v>
      </c>
      <c r="D11" s="35"/>
      <c r="E11" s="34"/>
      <c r="F11" s="34"/>
      <c r="G11" s="36"/>
      <c r="H11" s="34"/>
      <c r="I11" s="36">
        <f t="shared" si="0"/>
      </c>
      <c r="J11" s="34"/>
      <c r="K11" s="36">
        <f t="shared" si="1"/>
      </c>
      <c r="L11" s="36"/>
      <c r="M11" s="34"/>
      <c r="N11" s="34"/>
      <c r="O11" s="37">
        <f t="shared" si="2"/>
      </c>
      <c r="P11" s="37">
        <f t="shared" si="3"/>
      </c>
    </row>
    <row r="12" spans="1:16" s="23" customFormat="1" ht="15.75">
      <c r="A12" s="33">
        <v>7</v>
      </c>
      <c r="B12" s="33" t="s">
        <v>48</v>
      </c>
      <c r="C12" s="34" t="s">
        <v>20</v>
      </c>
      <c r="D12" s="35" t="s">
        <v>18</v>
      </c>
      <c r="E12" s="34"/>
      <c r="F12" s="34"/>
      <c r="G12" s="36">
        <v>0</v>
      </c>
      <c r="H12" s="34"/>
      <c r="I12" s="36">
        <f t="shared" si="0"/>
      </c>
      <c r="J12" s="34"/>
      <c r="K12" s="36">
        <f t="shared" si="1"/>
      </c>
      <c r="L12" s="36"/>
      <c r="M12" s="34">
        <v>7</v>
      </c>
      <c r="N12" s="34"/>
      <c r="O12" s="37">
        <f t="shared" si="2"/>
      </c>
      <c r="P12" s="37">
        <f t="shared" si="3"/>
      </c>
    </row>
    <row r="13" spans="1:16" s="23" customFormat="1" ht="15.75">
      <c r="A13" s="33">
        <v>4</v>
      </c>
      <c r="B13" s="33" t="s">
        <v>62</v>
      </c>
      <c r="C13" s="34" t="s">
        <v>15</v>
      </c>
      <c r="D13" s="35" t="s">
        <v>18</v>
      </c>
      <c r="E13" s="34"/>
      <c r="F13" s="34"/>
      <c r="G13" s="36">
        <v>0</v>
      </c>
      <c r="H13" s="34"/>
      <c r="I13" s="36">
        <f t="shared" si="0"/>
      </c>
      <c r="J13" s="34"/>
      <c r="K13" s="36">
        <f t="shared" si="1"/>
      </c>
      <c r="L13" s="36"/>
      <c r="M13" s="34">
        <v>7</v>
      </c>
      <c r="N13" s="34"/>
      <c r="O13" s="37"/>
      <c r="P13" s="37">
        <f t="shared" si="3"/>
      </c>
    </row>
    <row r="14" spans="1:16" s="23" customFormat="1" ht="15.75">
      <c r="A14" s="33">
        <v>1</v>
      </c>
      <c r="B14" s="33" t="s">
        <v>48</v>
      </c>
      <c r="C14" s="34" t="s">
        <v>14</v>
      </c>
      <c r="D14" s="35" t="s">
        <v>18</v>
      </c>
      <c r="E14" s="34"/>
      <c r="F14" s="34"/>
      <c r="G14" s="36">
        <v>3.87</v>
      </c>
      <c r="H14" s="34"/>
      <c r="I14" s="36">
        <f t="shared" si="0"/>
      </c>
      <c r="J14" s="34"/>
      <c r="K14" s="36">
        <f t="shared" si="1"/>
      </c>
      <c r="L14" s="36">
        <v>3.87</v>
      </c>
      <c r="M14" s="34">
        <v>5</v>
      </c>
      <c r="N14" s="34"/>
      <c r="O14" s="37"/>
      <c r="P14" s="37">
        <f t="shared" si="3"/>
      </c>
    </row>
    <row r="15" spans="1:16" s="23" customFormat="1" ht="15.75">
      <c r="A15" s="33"/>
      <c r="B15" s="33" t="s">
        <v>22</v>
      </c>
      <c r="C15" s="34" t="s">
        <v>23</v>
      </c>
      <c r="D15" s="35"/>
      <c r="E15" s="34"/>
      <c r="F15" s="34"/>
      <c r="G15" s="36"/>
      <c r="H15" s="34"/>
      <c r="I15" s="36">
        <f t="shared" si="0"/>
      </c>
      <c r="J15" s="34"/>
      <c r="K15" s="36">
        <f t="shared" si="1"/>
      </c>
      <c r="L15" s="36"/>
      <c r="M15" s="34"/>
      <c r="N15" s="34"/>
      <c r="O15" s="37">
        <f t="shared" si="2"/>
      </c>
      <c r="P15" s="37">
        <f t="shared" si="3"/>
      </c>
    </row>
    <row r="16" spans="1:16" s="23" customFormat="1" ht="15.75">
      <c r="A16" s="33"/>
      <c r="B16" s="33" t="s">
        <v>22</v>
      </c>
      <c r="C16" s="34" t="s">
        <v>24</v>
      </c>
      <c r="D16" s="35"/>
      <c r="E16" s="34"/>
      <c r="F16" s="34"/>
      <c r="G16" s="36"/>
      <c r="H16" s="34"/>
      <c r="I16" s="36">
        <f t="shared" si="0"/>
      </c>
      <c r="J16" s="34"/>
      <c r="K16" s="36">
        <f t="shared" si="1"/>
      </c>
      <c r="L16" s="36"/>
      <c r="M16" s="34"/>
      <c r="N16" s="34"/>
      <c r="O16" s="37">
        <f t="shared" si="2"/>
      </c>
      <c r="P16" s="37">
        <f t="shared" si="3"/>
      </c>
    </row>
    <row r="17" spans="1:16" s="23" customFormat="1" ht="15.75">
      <c r="A17" s="33"/>
      <c r="B17" s="33" t="s">
        <v>48</v>
      </c>
      <c r="C17" s="34" t="s">
        <v>25</v>
      </c>
      <c r="D17" s="35" t="s">
        <v>18</v>
      </c>
      <c r="E17" s="34"/>
      <c r="F17" s="34"/>
      <c r="G17" s="36">
        <v>7.26</v>
      </c>
      <c r="H17" s="34"/>
      <c r="I17" s="36">
        <f t="shared" si="0"/>
      </c>
      <c r="J17" s="34"/>
      <c r="K17" s="36">
        <f t="shared" si="1"/>
      </c>
      <c r="L17" s="36">
        <v>7.26</v>
      </c>
      <c r="M17" s="34">
        <v>1</v>
      </c>
      <c r="N17" s="34"/>
      <c r="O17" s="37">
        <f t="shared" si="2"/>
        <v>63</v>
      </c>
      <c r="P17" s="37">
        <f t="shared" si="3"/>
      </c>
    </row>
    <row r="18" spans="1:16" s="23" customFormat="1" ht="15.75">
      <c r="A18" s="33">
        <v>2</v>
      </c>
      <c r="B18" s="33" t="s">
        <v>48</v>
      </c>
      <c r="C18" s="34" t="s">
        <v>12</v>
      </c>
      <c r="D18" s="35" t="s">
        <v>18</v>
      </c>
      <c r="E18" s="34"/>
      <c r="F18" s="34"/>
      <c r="G18" s="36">
        <v>2.17</v>
      </c>
      <c r="H18" s="34"/>
      <c r="I18" s="36">
        <f t="shared" si="0"/>
      </c>
      <c r="J18" s="34"/>
      <c r="K18" s="36">
        <f t="shared" si="1"/>
      </c>
      <c r="L18" s="36">
        <v>2.17</v>
      </c>
      <c r="M18" s="34">
        <v>6</v>
      </c>
      <c r="N18" s="34"/>
      <c r="O18" s="37"/>
      <c r="P18" s="37"/>
    </row>
    <row r="19" spans="1:16" s="23" customFormat="1" ht="15.75">
      <c r="A19" s="33">
        <v>6</v>
      </c>
      <c r="B19" s="33" t="s">
        <v>48</v>
      </c>
      <c r="C19" s="34" t="s">
        <v>21</v>
      </c>
      <c r="D19" s="35" t="s">
        <v>18</v>
      </c>
      <c r="E19" s="34">
        <v>3.77</v>
      </c>
      <c r="F19" s="34"/>
      <c r="G19" s="36">
        <v>6.87</v>
      </c>
      <c r="H19" s="34"/>
      <c r="I19" s="36">
        <f t="shared" si="0"/>
      </c>
      <c r="J19" s="34"/>
      <c r="K19" s="36">
        <f t="shared" si="1"/>
      </c>
      <c r="L19" s="36">
        <v>6.87</v>
      </c>
      <c r="M19" s="34">
        <v>2</v>
      </c>
      <c r="N19" s="34" t="s">
        <v>51</v>
      </c>
      <c r="O19" s="37">
        <f t="shared" si="2"/>
        <v>40.5</v>
      </c>
      <c r="P19" s="37">
        <v>45</v>
      </c>
    </row>
    <row r="20" spans="1:16" s="23" customFormat="1" ht="15.75">
      <c r="A20" s="33">
        <v>5</v>
      </c>
      <c r="B20" s="33" t="s">
        <v>48</v>
      </c>
      <c r="C20" s="34" t="s">
        <v>16</v>
      </c>
      <c r="D20" s="35" t="s">
        <v>18</v>
      </c>
      <c r="E20" s="34"/>
      <c r="F20" s="34"/>
      <c r="G20" s="36">
        <v>4.43</v>
      </c>
      <c r="H20" s="34"/>
      <c r="I20" s="36">
        <f t="shared" si="0"/>
      </c>
      <c r="J20" s="34"/>
      <c r="K20" s="36">
        <f t="shared" si="1"/>
      </c>
      <c r="L20" s="36">
        <v>4.43</v>
      </c>
      <c r="M20" s="34">
        <v>4</v>
      </c>
      <c r="N20" s="34"/>
      <c r="O20" s="37">
        <f t="shared" si="2"/>
      </c>
      <c r="P20" s="37">
        <f t="shared" si="3"/>
      </c>
    </row>
    <row r="21" spans="1:16" s="23" customFormat="1" ht="15.75">
      <c r="A21" s="33"/>
      <c r="B21" s="33"/>
      <c r="C21" s="34"/>
      <c r="D21" s="35"/>
      <c r="E21" s="34"/>
      <c r="F21" s="34"/>
      <c r="G21" s="36"/>
      <c r="H21" s="34"/>
      <c r="I21" s="36">
        <f t="shared" si="0"/>
      </c>
      <c r="J21" s="34"/>
      <c r="K21" s="36">
        <f t="shared" si="1"/>
      </c>
      <c r="L21" s="36">
        <f aca="true" t="shared" si="4" ref="L21:L28">IF(D21="","",(IF(F21="","",(IF(F21=0,0,G21+I21+K21)))))</f>
      </c>
      <c r="M21" s="34"/>
      <c r="N21" s="34"/>
      <c r="O21" s="37">
        <f t="shared" si="2"/>
      </c>
      <c r="P21" s="37">
        <f t="shared" si="3"/>
      </c>
    </row>
    <row r="22" spans="1:16" s="23" customFormat="1" ht="15.75">
      <c r="A22" s="33"/>
      <c r="B22" s="33"/>
      <c r="C22" s="34"/>
      <c r="D22" s="35"/>
      <c r="E22" s="34"/>
      <c r="F22" s="34"/>
      <c r="G22" s="36"/>
      <c r="H22" s="34"/>
      <c r="I22" s="36">
        <f t="shared" si="0"/>
      </c>
      <c r="J22" s="34"/>
      <c r="K22" s="36">
        <f t="shared" si="1"/>
      </c>
      <c r="L22" s="36">
        <f t="shared" si="4"/>
      </c>
      <c r="M22" s="34"/>
      <c r="N22" s="34"/>
      <c r="O22" s="37">
        <f t="shared" si="2"/>
      </c>
      <c r="P22" s="37">
        <f t="shared" si="3"/>
      </c>
    </row>
    <row r="23" spans="1:16" s="23" customFormat="1" ht="15.75">
      <c r="A23" s="33"/>
      <c r="B23" s="33"/>
      <c r="C23" s="34"/>
      <c r="D23" s="35"/>
      <c r="E23" s="34"/>
      <c r="F23" s="34"/>
      <c r="G23" s="36"/>
      <c r="H23" s="34"/>
      <c r="I23" s="36">
        <f t="shared" si="0"/>
      </c>
      <c r="J23" s="34"/>
      <c r="K23" s="36">
        <f t="shared" si="1"/>
      </c>
      <c r="L23" s="36">
        <f t="shared" si="4"/>
      </c>
      <c r="M23" s="34"/>
      <c r="N23" s="34"/>
      <c r="O23" s="37">
        <f t="shared" si="2"/>
      </c>
      <c r="P23" s="37">
        <f t="shared" si="3"/>
      </c>
    </row>
    <row r="24" spans="1:16" s="23" customFormat="1" ht="15.75">
      <c r="A24" s="33"/>
      <c r="B24" s="33"/>
      <c r="C24" s="34"/>
      <c r="D24" s="35"/>
      <c r="E24" s="34"/>
      <c r="F24" s="34"/>
      <c r="G24" s="36"/>
      <c r="H24" s="34"/>
      <c r="I24" s="36">
        <f t="shared" si="0"/>
      </c>
      <c r="J24" s="34"/>
      <c r="K24" s="36">
        <f t="shared" si="1"/>
      </c>
      <c r="L24" s="36">
        <f t="shared" si="4"/>
      </c>
      <c r="M24" s="34"/>
      <c r="N24" s="34"/>
      <c r="O24" s="37">
        <f t="shared" si="2"/>
      </c>
      <c r="P24" s="37">
        <f t="shared" si="3"/>
      </c>
    </row>
    <row r="25" spans="1:16" s="23" customFormat="1" ht="15.75">
      <c r="A25" s="33"/>
      <c r="B25" s="33"/>
      <c r="C25" s="34"/>
      <c r="D25" s="35"/>
      <c r="E25" s="34"/>
      <c r="F25" s="34"/>
      <c r="G25" s="36"/>
      <c r="H25" s="34"/>
      <c r="I25" s="36">
        <f t="shared" si="0"/>
      </c>
      <c r="J25" s="34"/>
      <c r="K25" s="36">
        <f t="shared" si="1"/>
      </c>
      <c r="L25" s="36">
        <f t="shared" si="4"/>
      </c>
      <c r="M25" s="34"/>
      <c r="N25" s="34"/>
      <c r="O25" s="37">
        <f t="shared" si="2"/>
      </c>
      <c r="P25" s="37">
        <f t="shared" si="3"/>
      </c>
    </row>
    <row r="26" spans="1:16" s="23" customFormat="1" ht="15.75">
      <c r="A26" s="33"/>
      <c r="B26" s="33"/>
      <c r="C26" s="34"/>
      <c r="D26" s="35"/>
      <c r="E26" s="34"/>
      <c r="F26" s="34"/>
      <c r="G26" s="36"/>
      <c r="H26" s="34"/>
      <c r="I26" s="36">
        <f t="shared" si="0"/>
      </c>
      <c r="J26" s="34"/>
      <c r="K26" s="36">
        <f t="shared" si="1"/>
      </c>
      <c r="L26" s="36">
        <f t="shared" si="4"/>
      </c>
      <c r="M26" s="34"/>
      <c r="N26" s="34"/>
      <c r="O26" s="37">
        <f t="shared" si="2"/>
      </c>
      <c r="P26" s="37">
        <f t="shared" si="3"/>
      </c>
    </row>
    <row r="27" spans="1:16" s="23" customFormat="1" ht="15.75">
      <c r="A27" s="33"/>
      <c r="B27" s="33"/>
      <c r="C27" s="34"/>
      <c r="D27" s="35"/>
      <c r="E27" s="34"/>
      <c r="F27" s="34"/>
      <c r="G27" s="36"/>
      <c r="H27" s="34"/>
      <c r="I27" s="36">
        <f t="shared" si="0"/>
      </c>
      <c r="J27" s="34"/>
      <c r="K27" s="36">
        <f t="shared" si="1"/>
      </c>
      <c r="L27" s="36">
        <f t="shared" si="4"/>
      </c>
      <c r="M27" s="34"/>
      <c r="N27" s="34"/>
      <c r="O27" s="37">
        <f t="shared" si="2"/>
      </c>
      <c r="P27" s="37">
        <f t="shared" si="3"/>
      </c>
    </row>
    <row r="28" spans="1:16" s="23" customFormat="1" ht="15.75">
      <c r="A28" s="33"/>
      <c r="B28" s="33"/>
      <c r="C28" s="34"/>
      <c r="D28" s="35"/>
      <c r="E28" s="34"/>
      <c r="F28" s="34"/>
      <c r="G28" s="36"/>
      <c r="H28" s="34"/>
      <c r="I28" s="36">
        <f t="shared" si="0"/>
      </c>
      <c r="J28" s="34"/>
      <c r="K28" s="36">
        <f t="shared" si="1"/>
      </c>
      <c r="L28" s="36">
        <f t="shared" si="4"/>
      </c>
      <c r="M28" s="34"/>
      <c r="N28" s="34"/>
      <c r="O28" s="37">
        <f t="shared" si="2"/>
      </c>
      <c r="P28" s="37">
        <f t="shared" si="3"/>
      </c>
    </row>
    <row r="29" spans="1:14" ht="15.75">
      <c r="A29" s="13"/>
      <c r="B29" s="13"/>
      <c r="C29" s="13"/>
      <c r="D29" s="38"/>
      <c r="E29" s="13"/>
      <c r="F29" s="13"/>
      <c r="G29" s="13" t="s">
        <v>52</v>
      </c>
      <c r="H29" s="13"/>
      <c r="I29" s="13"/>
      <c r="J29" s="13"/>
      <c r="K29" s="13"/>
      <c r="L29" s="13"/>
      <c r="M29" s="13"/>
      <c r="N29" s="13"/>
    </row>
    <row r="30" spans="3:7" ht="15.75">
      <c r="C30" s="10" t="s">
        <v>53</v>
      </c>
      <c r="D30" s="10">
        <f>COUNTIF(D9:D28,"P")</f>
        <v>9</v>
      </c>
      <c r="E30" s="10" t="s">
        <v>54</v>
      </c>
      <c r="G30" s="39">
        <f>D30*25</f>
        <v>225</v>
      </c>
    </row>
    <row r="32" spans="3:7" ht="15.75">
      <c r="C32" s="10" t="s">
        <v>55</v>
      </c>
      <c r="E32" s="39">
        <v>7</v>
      </c>
      <c r="G32" s="39">
        <f>$D$30*E32</f>
        <v>63</v>
      </c>
    </row>
    <row r="33" spans="3:7" ht="15.75">
      <c r="C33" s="10" t="s">
        <v>56</v>
      </c>
      <c r="E33" s="39">
        <v>4.5</v>
      </c>
      <c r="G33" s="39">
        <f>$D$30*E33</f>
        <v>40.5</v>
      </c>
    </row>
    <row r="34" spans="3:7" ht="15.75">
      <c r="C34" s="10" t="s">
        <v>57</v>
      </c>
      <c r="E34" s="39">
        <v>3</v>
      </c>
      <c r="G34" s="39">
        <f>$D$30*E34</f>
        <v>27</v>
      </c>
    </row>
    <row r="35" spans="3:7" ht="15.75">
      <c r="C35" s="10" t="s">
        <v>7</v>
      </c>
      <c r="E35" s="39">
        <v>5</v>
      </c>
      <c r="G35" s="39">
        <f>$D$30*E35</f>
        <v>45</v>
      </c>
    </row>
    <row r="36" spans="3:7" ht="15.75">
      <c r="C36" s="10" t="s">
        <v>58</v>
      </c>
      <c r="E36" s="39">
        <v>2</v>
      </c>
      <c r="G36" s="39">
        <f>$D$30*E36</f>
        <v>18</v>
      </c>
    </row>
    <row r="37" spans="3:7" ht="15.75">
      <c r="C37" s="10" t="s">
        <v>59</v>
      </c>
      <c r="E37" s="39">
        <v>3.5</v>
      </c>
      <c r="G37" s="39">
        <f>$D$30*E37</f>
        <v>31.5</v>
      </c>
    </row>
  </sheetData>
  <sheetProtection/>
  <mergeCells count="10">
    <mergeCell ref="A6:B6"/>
    <mergeCell ref="E6:F6"/>
    <mergeCell ref="I6:J6"/>
    <mergeCell ref="N6:O6"/>
    <mergeCell ref="A1:P1"/>
    <mergeCell ref="A2:P2"/>
    <mergeCell ref="B4:C4"/>
    <mergeCell ref="G4:H4"/>
    <mergeCell ref="L4:M4"/>
    <mergeCell ref="O4:P4"/>
  </mergeCells>
  <conditionalFormatting sqref="A9:B28 D9:P28">
    <cfRule type="expression" priority="3" dxfId="0">
      <formula>MOD(ROW(),2)</formula>
    </cfRule>
  </conditionalFormatting>
  <conditionalFormatting sqref="C22:C28 C9:C20">
    <cfRule type="expression" priority="2" dxfId="0">
      <formula>MOD(ROW(),2)</formula>
    </cfRule>
  </conditionalFormatting>
  <conditionalFormatting sqref="C21">
    <cfRule type="expression" priority="1" dxfId="0">
      <formula>MOD(ROW(),2)</formula>
    </cfRule>
  </conditionalFormatting>
  <printOptions/>
  <pageMargins left="0.7" right="0.7" top="0.75" bottom="0.75" header="0.3" footer="0.3"/>
  <pageSetup fitToHeight="1" fitToWidth="1" orientation="landscape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7"/>
  <sheetViews>
    <sheetView zoomScalePageLayoutView="0" workbookViewId="0" topLeftCell="A1">
      <selection activeCell="H20" sqref="H20"/>
    </sheetView>
  </sheetViews>
  <sheetFormatPr defaultColWidth="9.140625" defaultRowHeight="15"/>
  <cols>
    <col min="1" max="1" width="9.140625" style="10" customWidth="1"/>
    <col min="2" max="2" width="11.7109375" style="10" customWidth="1"/>
    <col min="3" max="3" width="19.28125" style="10" bestFit="1" customWidth="1"/>
    <col min="4" max="4" width="5.8515625" style="10" customWidth="1"/>
    <col min="5" max="6" width="9.140625" style="10" customWidth="1"/>
    <col min="7" max="7" width="11.28125" style="10" customWidth="1"/>
    <col min="8" max="13" width="9.140625" style="10" customWidth="1"/>
    <col min="14" max="14" width="6.7109375" style="10" customWidth="1"/>
    <col min="15" max="16384" width="9.140625" style="10" customWidth="1"/>
  </cols>
  <sheetData>
    <row r="1" spans="1:16" s="18" customFormat="1" ht="21">
      <c r="A1" s="50" t="s">
        <v>26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s="18" customFormat="1" ht="21">
      <c r="A2" s="50" t="s">
        <v>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4" ht="16.5" thickBo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23" ht="16.5" thickBot="1">
      <c r="A4" s="40" t="s">
        <v>27</v>
      </c>
      <c r="B4" s="51">
        <v>44317</v>
      </c>
      <c r="C4" s="52"/>
      <c r="G4" s="48" t="s">
        <v>28</v>
      </c>
      <c r="H4" s="53"/>
      <c r="I4" s="21">
        <v>0.25</v>
      </c>
      <c r="L4" s="47" t="s">
        <v>29</v>
      </c>
      <c r="M4" s="48"/>
      <c r="N4" s="22">
        <v>0.2638888888888889</v>
      </c>
      <c r="O4" s="54" t="s">
        <v>30</v>
      </c>
      <c r="P4" s="55"/>
      <c r="Q4" s="23"/>
      <c r="R4" s="23"/>
      <c r="S4" s="23"/>
      <c r="T4" s="23"/>
      <c r="U4" s="23"/>
      <c r="V4" s="23"/>
      <c r="W4" s="23"/>
    </row>
    <row r="5" spans="1:23" ht="16.5" thickBot="1">
      <c r="A5" s="24"/>
      <c r="B5" s="25"/>
      <c r="C5" s="25"/>
      <c r="E5" s="17"/>
      <c r="F5" s="17"/>
      <c r="H5" s="26"/>
      <c r="I5" s="26"/>
      <c r="K5" s="17"/>
      <c r="L5" s="17"/>
      <c r="Q5" s="23"/>
      <c r="R5" s="23"/>
      <c r="S5" s="23"/>
      <c r="T5" s="23"/>
      <c r="U5" s="23"/>
      <c r="V5" s="23"/>
      <c r="W5" s="23"/>
    </row>
    <row r="6" spans="1:23" ht="16.5" thickBot="1">
      <c r="A6" s="46" t="s">
        <v>31</v>
      </c>
      <c r="B6" s="46"/>
      <c r="C6" s="27">
        <v>0.2798611111111111</v>
      </c>
      <c r="E6" s="47" t="s">
        <v>32</v>
      </c>
      <c r="F6" s="47"/>
      <c r="G6" s="28">
        <v>0.5673611111111111</v>
      </c>
      <c r="H6" s="26"/>
      <c r="I6" s="48" t="s">
        <v>33</v>
      </c>
      <c r="J6" s="49"/>
      <c r="K6" s="29">
        <v>0.27152777777777776</v>
      </c>
      <c r="L6" s="17"/>
      <c r="N6" s="47" t="s">
        <v>34</v>
      </c>
      <c r="O6" s="48"/>
      <c r="P6" s="30">
        <v>0.14583333333333334</v>
      </c>
      <c r="Q6" s="23"/>
      <c r="R6" s="23"/>
      <c r="S6" s="23"/>
      <c r="T6" s="23"/>
      <c r="U6" s="23"/>
      <c r="V6" s="23"/>
      <c r="W6" s="23"/>
    </row>
    <row r="8" spans="1:16" s="32" customFormat="1" ht="63">
      <c r="A8" s="31" t="s">
        <v>35</v>
      </c>
      <c r="B8" s="31" t="s">
        <v>36</v>
      </c>
      <c r="C8" s="31" t="s">
        <v>9</v>
      </c>
      <c r="D8" s="31" t="s">
        <v>37</v>
      </c>
      <c r="E8" s="31" t="s">
        <v>38</v>
      </c>
      <c r="F8" s="31" t="s">
        <v>39</v>
      </c>
      <c r="G8" s="31" t="s">
        <v>40</v>
      </c>
      <c r="H8" s="31" t="s">
        <v>41</v>
      </c>
      <c r="I8" s="31" t="s">
        <v>42</v>
      </c>
      <c r="J8" s="31" t="s">
        <v>43</v>
      </c>
      <c r="K8" s="31" t="s">
        <v>44</v>
      </c>
      <c r="L8" s="31" t="s">
        <v>45</v>
      </c>
      <c r="M8" s="31" t="s">
        <v>46</v>
      </c>
      <c r="N8" s="31" t="s">
        <v>7</v>
      </c>
      <c r="O8" s="31" t="s">
        <v>47</v>
      </c>
      <c r="P8" s="31" t="s">
        <v>7</v>
      </c>
    </row>
    <row r="9" spans="1:16" s="23" customFormat="1" ht="15.75">
      <c r="A9" s="33">
        <v>3</v>
      </c>
      <c r="B9" s="33" t="s">
        <v>48</v>
      </c>
      <c r="C9" s="34" t="s">
        <v>17</v>
      </c>
      <c r="D9" s="35" t="s">
        <v>18</v>
      </c>
      <c r="E9" s="34"/>
      <c r="F9" s="34"/>
      <c r="G9" s="36">
        <v>12.32</v>
      </c>
      <c r="H9" s="34"/>
      <c r="I9" s="36">
        <f aca="true" t="shared" si="0" ref="I9:I28">IF(F9="","",H9*-0.25)</f>
      </c>
      <c r="J9" s="34"/>
      <c r="K9" s="36">
        <f aca="true" t="shared" si="1" ref="K9:K28">IF(F9="","",J9*-1)</f>
      </c>
      <c r="L9" s="36">
        <v>12.32</v>
      </c>
      <c r="M9" s="34">
        <v>1</v>
      </c>
      <c r="N9" s="34"/>
      <c r="O9" s="37">
        <f aca="true" t="shared" si="2" ref="O9:O28">IF(M9=1,$G$32,(IF(M9=2,$G$33,(IF(M9=3,$G$34,"")))))</f>
        <v>70</v>
      </c>
      <c r="P9" s="37">
        <f aca="true" t="shared" si="3" ref="P9:P28">IF(N9="BF",$G$35,"")</f>
      </c>
    </row>
    <row r="10" spans="1:16" s="23" customFormat="1" ht="15.75">
      <c r="A10" s="33">
        <v>2</v>
      </c>
      <c r="B10" s="33" t="s">
        <v>49</v>
      </c>
      <c r="C10" s="34" t="s">
        <v>19</v>
      </c>
      <c r="D10" s="35" t="s">
        <v>18</v>
      </c>
      <c r="E10" s="34">
        <v>4.24</v>
      </c>
      <c r="F10" s="34"/>
      <c r="G10" s="36">
        <v>9.99</v>
      </c>
      <c r="H10" s="34"/>
      <c r="I10" s="36">
        <f t="shared" si="0"/>
      </c>
      <c r="J10" s="34"/>
      <c r="K10" s="36">
        <f t="shared" si="1"/>
      </c>
      <c r="L10" s="36">
        <v>9.99</v>
      </c>
      <c r="M10" s="34">
        <v>2</v>
      </c>
      <c r="N10" s="34" t="s">
        <v>51</v>
      </c>
      <c r="O10" s="37">
        <f t="shared" si="2"/>
        <v>45</v>
      </c>
      <c r="P10" s="37">
        <f t="shared" si="3"/>
        <v>50</v>
      </c>
    </row>
    <row r="11" spans="1:16" s="23" customFormat="1" ht="15.75">
      <c r="A11" s="33"/>
      <c r="B11" s="33" t="s">
        <v>22</v>
      </c>
      <c r="C11" s="34" t="s">
        <v>50</v>
      </c>
      <c r="D11" s="35"/>
      <c r="E11" s="34"/>
      <c r="F11" s="34"/>
      <c r="G11" s="36"/>
      <c r="H11" s="34"/>
      <c r="I11" s="36">
        <f t="shared" si="0"/>
      </c>
      <c r="J11" s="34"/>
      <c r="K11" s="36">
        <f t="shared" si="1"/>
      </c>
      <c r="L11" s="36"/>
      <c r="M11" s="34"/>
      <c r="N11" s="34"/>
      <c r="O11" s="37">
        <f t="shared" si="2"/>
      </c>
      <c r="P11" s="37">
        <f t="shared" si="3"/>
      </c>
    </row>
    <row r="12" spans="1:16" s="23" customFormat="1" ht="15.75">
      <c r="A12" s="33">
        <v>7</v>
      </c>
      <c r="B12" s="33" t="s">
        <v>48</v>
      </c>
      <c r="C12" s="34" t="s">
        <v>20</v>
      </c>
      <c r="D12" s="35" t="s">
        <v>18</v>
      </c>
      <c r="E12" s="34"/>
      <c r="F12" s="34"/>
      <c r="G12" s="36">
        <v>6.66</v>
      </c>
      <c r="H12" s="34"/>
      <c r="I12" s="36">
        <f t="shared" si="0"/>
      </c>
      <c r="J12" s="34"/>
      <c r="K12" s="36">
        <f t="shared" si="1"/>
      </c>
      <c r="L12" s="36">
        <v>6.66</v>
      </c>
      <c r="M12" s="34">
        <v>4</v>
      </c>
      <c r="N12" s="34"/>
      <c r="O12" s="37">
        <f t="shared" si="2"/>
      </c>
      <c r="P12" s="37">
        <f t="shared" si="3"/>
      </c>
    </row>
    <row r="13" spans="1:16" s="23" customFormat="1" ht="15.75">
      <c r="A13" s="33">
        <v>4</v>
      </c>
      <c r="B13" s="33" t="s">
        <v>48</v>
      </c>
      <c r="C13" s="34" t="s">
        <v>15</v>
      </c>
      <c r="D13" s="35" t="s">
        <v>18</v>
      </c>
      <c r="E13" s="34"/>
      <c r="F13" s="34"/>
      <c r="G13" s="36">
        <v>0</v>
      </c>
      <c r="H13" s="34"/>
      <c r="I13" s="36">
        <f t="shared" si="0"/>
      </c>
      <c r="J13" s="34"/>
      <c r="K13" s="36">
        <f t="shared" si="1"/>
      </c>
      <c r="L13" s="36"/>
      <c r="M13" s="34">
        <v>7</v>
      </c>
      <c r="N13" s="34"/>
      <c r="O13" s="37">
        <f t="shared" si="2"/>
      </c>
      <c r="P13" s="37">
        <f t="shared" si="3"/>
      </c>
    </row>
    <row r="14" spans="1:16" s="23" customFormat="1" ht="15.75">
      <c r="A14" s="33">
        <v>1</v>
      </c>
      <c r="B14" s="33" t="s">
        <v>48</v>
      </c>
      <c r="C14" s="34" t="s">
        <v>14</v>
      </c>
      <c r="D14" s="35" t="s">
        <v>18</v>
      </c>
      <c r="E14" s="34"/>
      <c r="F14" s="34"/>
      <c r="G14" s="36">
        <v>0</v>
      </c>
      <c r="H14" s="34"/>
      <c r="I14" s="36">
        <f t="shared" si="0"/>
      </c>
      <c r="J14" s="34"/>
      <c r="K14" s="36">
        <f t="shared" si="1"/>
      </c>
      <c r="L14" s="36"/>
      <c r="M14" s="34">
        <v>7</v>
      </c>
      <c r="N14" s="34"/>
      <c r="O14" s="37">
        <f t="shared" si="2"/>
      </c>
      <c r="P14" s="37">
        <f t="shared" si="3"/>
      </c>
    </row>
    <row r="15" spans="1:16" s="23" customFormat="1" ht="15.75">
      <c r="A15" s="33"/>
      <c r="B15" s="33" t="s">
        <v>22</v>
      </c>
      <c r="C15" s="34" t="s">
        <v>23</v>
      </c>
      <c r="D15" s="35" t="s">
        <v>18</v>
      </c>
      <c r="E15" s="34"/>
      <c r="F15" s="34"/>
      <c r="G15" s="36">
        <v>3.89</v>
      </c>
      <c r="H15" s="34"/>
      <c r="I15" s="36">
        <f t="shared" si="0"/>
      </c>
      <c r="J15" s="34"/>
      <c r="K15" s="36">
        <f t="shared" si="1"/>
      </c>
      <c r="L15" s="36">
        <v>3.89</v>
      </c>
      <c r="M15" s="34">
        <v>5</v>
      </c>
      <c r="N15" s="34"/>
      <c r="O15" s="37">
        <f t="shared" si="2"/>
      </c>
      <c r="P15" s="37">
        <f t="shared" si="3"/>
      </c>
    </row>
    <row r="16" spans="1:16" s="23" customFormat="1" ht="15.75">
      <c r="A16" s="33"/>
      <c r="B16" s="33" t="s">
        <v>22</v>
      </c>
      <c r="C16" s="34" t="s">
        <v>24</v>
      </c>
      <c r="D16" s="35"/>
      <c r="E16" s="34"/>
      <c r="F16" s="34"/>
      <c r="G16" s="36"/>
      <c r="H16" s="34"/>
      <c r="I16" s="36">
        <f t="shared" si="0"/>
      </c>
      <c r="J16" s="34"/>
      <c r="K16" s="36">
        <f t="shared" si="1"/>
      </c>
      <c r="L16" s="36"/>
      <c r="M16" s="34"/>
      <c r="N16" s="34"/>
      <c r="O16" s="37">
        <f t="shared" si="2"/>
      </c>
      <c r="P16" s="37">
        <f t="shared" si="3"/>
      </c>
    </row>
    <row r="17" spans="1:16" s="23" customFormat="1" ht="15.75">
      <c r="A17" s="33"/>
      <c r="B17" s="33" t="s">
        <v>22</v>
      </c>
      <c r="C17" s="34" t="s">
        <v>25</v>
      </c>
      <c r="D17" s="35" t="s">
        <v>18</v>
      </c>
      <c r="E17" s="34"/>
      <c r="F17" s="34"/>
      <c r="G17" s="36">
        <v>0</v>
      </c>
      <c r="H17" s="34"/>
      <c r="I17" s="36">
        <f t="shared" si="0"/>
      </c>
      <c r="J17" s="34"/>
      <c r="K17" s="36">
        <f t="shared" si="1"/>
      </c>
      <c r="L17" s="36"/>
      <c r="M17" s="34">
        <v>7</v>
      </c>
      <c r="N17" s="34"/>
      <c r="O17" s="37">
        <f t="shared" si="2"/>
      </c>
      <c r="P17" s="37">
        <f t="shared" si="3"/>
      </c>
    </row>
    <row r="18" spans="1:16" s="23" customFormat="1" ht="15.75">
      <c r="A18" s="33">
        <v>2</v>
      </c>
      <c r="B18" s="33" t="s">
        <v>48</v>
      </c>
      <c r="C18" s="34" t="s">
        <v>12</v>
      </c>
      <c r="D18" s="35" t="s">
        <v>18</v>
      </c>
      <c r="E18" s="34"/>
      <c r="F18" s="34"/>
      <c r="G18" s="36">
        <v>7.17</v>
      </c>
      <c r="H18" s="34"/>
      <c r="I18" s="36">
        <f t="shared" si="0"/>
      </c>
      <c r="J18" s="34"/>
      <c r="K18" s="36">
        <f t="shared" si="1"/>
      </c>
      <c r="L18" s="36">
        <v>7.17</v>
      </c>
      <c r="M18" s="34">
        <v>3</v>
      </c>
      <c r="N18" s="34"/>
      <c r="O18" s="37">
        <f t="shared" si="2"/>
        <v>30</v>
      </c>
      <c r="P18" s="37">
        <f t="shared" si="3"/>
      </c>
    </row>
    <row r="19" spans="1:16" s="23" customFormat="1" ht="15.75">
      <c r="A19" s="33">
        <v>6</v>
      </c>
      <c r="B19" s="33" t="s">
        <v>48</v>
      </c>
      <c r="C19" s="34" t="s">
        <v>21</v>
      </c>
      <c r="D19" s="35" t="s">
        <v>18</v>
      </c>
      <c r="E19" s="34"/>
      <c r="F19" s="34"/>
      <c r="G19" s="36">
        <v>3.42</v>
      </c>
      <c r="H19" s="34"/>
      <c r="I19" s="36">
        <f t="shared" si="0"/>
      </c>
      <c r="J19" s="34"/>
      <c r="K19" s="36">
        <f t="shared" si="1"/>
      </c>
      <c r="L19" s="36">
        <v>3.42</v>
      </c>
      <c r="M19" s="34">
        <v>6</v>
      </c>
      <c r="N19" s="34"/>
      <c r="O19" s="37">
        <f t="shared" si="2"/>
      </c>
      <c r="P19" s="37">
        <f t="shared" si="3"/>
      </c>
    </row>
    <row r="20" spans="1:16" s="23" customFormat="1" ht="15.75">
      <c r="A20" s="33">
        <v>5</v>
      </c>
      <c r="B20" s="33" t="s">
        <v>48</v>
      </c>
      <c r="C20" s="34" t="s">
        <v>16</v>
      </c>
      <c r="D20" s="35" t="s">
        <v>18</v>
      </c>
      <c r="E20" s="34"/>
      <c r="F20" s="34"/>
      <c r="G20" s="36">
        <v>0</v>
      </c>
      <c r="H20" s="34"/>
      <c r="I20" s="36">
        <f t="shared" si="0"/>
      </c>
      <c r="J20" s="34"/>
      <c r="K20" s="36">
        <f t="shared" si="1"/>
      </c>
      <c r="L20" s="36">
        <f aca="true" t="shared" si="4" ref="L20:L28">IF(D20="","",(IF(F20="","",(IF(F20=0,0,G20+I20+K20)))))</f>
      </c>
      <c r="M20" s="34">
        <v>7</v>
      </c>
      <c r="N20" s="34"/>
      <c r="O20" s="37">
        <f t="shared" si="2"/>
      </c>
      <c r="P20" s="37">
        <f t="shared" si="3"/>
      </c>
    </row>
    <row r="21" spans="1:16" s="23" customFormat="1" ht="15.75">
      <c r="A21" s="33"/>
      <c r="B21" s="33"/>
      <c r="C21" s="34"/>
      <c r="D21" s="35"/>
      <c r="E21" s="34"/>
      <c r="F21" s="34"/>
      <c r="G21" s="36"/>
      <c r="H21" s="34"/>
      <c r="I21" s="36">
        <f t="shared" si="0"/>
      </c>
      <c r="J21" s="34"/>
      <c r="K21" s="36">
        <f t="shared" si="1"/>
      </c>
      <c r="L21" s="36">
        <f t="shared" si="4"/>
      </c>
      <c r="M21" s="34"/>
      <c r="N21" s="34"/>
      <c r="O21" s="37">
        <f t="shared" si="2"/>
      </c>
      <c r="P21" s="37">
        <f t="shared" si="3"/>
      </c>
    </row>
    <row r="22" spans="1:16" s="23" customFormat="1" ht="15.75">
      <c r="A22" s="33"/>
      <c r="B22" s="33"/>
      <c r="C22" s="34"/>
      <c r="D22" s="35"/>
      <c r="E22" s="34"/>
      <c r="F22" s="34"/>
      <c r="G22" s="36"/>
      <c r="H22" s="34"/>
      <c r="I22" s="36">
        <f t="shared" si="0"/>
      </c>
      <c r="J22" s="34"/>
      <c r="K22" s="36">
        <f t="shared" si="1"/>
      </c>
      <c r="L22" s="36">
        <f t="shared" si="4"/>
      </c>
      <c r="M22" s="34"/>
      <c r="N22" s="34"/>
      <c r="O22" s="37">
        <f t="shared" si="2"/>
      </c>
      <c r="P22" s="37">
        <f t="shared" si="3"/>
      </c>
    </row>
    <row r="23" spans="1:16" s="23" customFormat="1" ht="15.75">
      <c r="A23" s="33"/>
      <c r="B23" s="33"/>
      <c r="C23" s="34"/>
      <c r="D23" s="35"/>
      <c r="E23" s="34"/>
      <c r="F23" s="34"/>
      <c r="G23" s="36"/>
      <c r="H23" s="34"/>
      <c r="I23" s="36">
        <f t="shared" si="0"/>
      </c>
      <c r="J23" s="34"/>
      <c r="K23" s="36">
        <f t="shared" si="1"/>
      </c>
      <c r="L23" s="36">
        <f t="shared" si="4"/>
      </c>
      <c r="M23" s="34"/>
      <c r="N23" s="34"/>
      <c r="O23" s="37">
        <f t="shared" si="2"/>
      </c>
      <c r="P23" s="37">
        <f t="shared" si="3"/>
      </c>
    </row>
    <row r="24" spans="1:16" s="23" customFormat="1" ht="15.75">
      <c r="A24" s="33"/>
      <c r="B24" s="33"/>
      <c r="C24" s="34"/>
      <c r="D24" s="35"/>
      <c r="E24" s="34"/>
      <c r="F24" s="34"/>
      <c r="G24" s="36"/>
      <c r="H24" s="34"/>
      <c r="I24" s="36">
        <f t="shared" si="0"/>
      </c>
      <c r="J24" s="34"/>
      <c r="K24" s="36">
        <f t="shared" si="1"/>
      </c>
      <c r="L24" s="36">
        <f t="shared" si="4"/>
      </c>
      <c r="M24" s="34"/>
      <c r="N24" s="34"/>
      <c r="O24" s="37">
        <f t="shared" si="2"/>
      </c>
      <c r="P24" s="37">
        <f t="shared" si="3"/>
      </c>
    </row>
    <row r="25" spans="1:16" s="23" customFormat="1" ht="15.75">
      <c r="A25" s="33"/>
      <c r="B25" s="33"/>
      <c r="C25" s="34"/>
      <c r="D25" s="35"/>
      <c r="E25" s="34"/>
      <c r="F25" s="34"/>
      <c r="G25" s="36"/>
      <c r="H25" s="34"/>
      <c r="I25" s="36">
        <f t="shared" si="0"/>
      </c>
      <c r="J25" s="34"/>
      <c r="K25" s="36">
        <f t="shared" si="1"/>
      </c>
      <c r="L25" s="36">
        <f t="shared" si="4"/>
      </c>
      <c r="M25" s="34"/>
      <c r="N25" s="34"/>
      <c r="O25" s="37">
        <f t="shared" si="2"/>
      </c>
      <c r="P25" s="37">
        <f t="shared" si="3"/>
      </c>
    </row>
    <row r="26" spans="1:16" s="23" customFormat="1" ht="15.75">
      <c r="A26" s="33"/>
      <c r="B26" s="33"/>
      <c r="C26" s="34"/>
      <c r="D26" s="35"/>
      <c r="E26" s="34"/>
      <c r="F26" s="34"/>
      <c r="G26" s="36"/>
      <c r="H26" s="34"/>
      <c r="I26" s="36">
        <f t="shared" si="0"/>
      </c>
      <c r="J26" s="34"/>
      <c r="K26" s="36">
        <f t="shared" si="1"/>
      </c>
      <c r="L26" s="36">
        <f t="shared" si="4"/>
      </c>
      <c r="M26" s="34"/>
      <c r="N26" s="34"/>
      <c r="O26" s="37">
        <f t="shared" si="2"/>
      </c>
      <c r="P26" s="37">
        <f t="shared" si="3"/>
      </c>
    </row>
    <row r="27" spans="1:16" s="23" customFormat="1" ht="15.75">
      <c r="A27" s="33"/>
      <c r="B27" s="33"/>
      <c r="C27" s="34"/>
      <c r="D27" s="35"/>
      <c r="E27" s="34"/>
      <c r="F27" s="34"/>
      <c r="G27" s="36"/>
      <c r="H27" s="34"/>
      <c r="I27" s="36">
        <f t="shared" si="0"/>
      </c>
      <c r="J27" s="34"/>
      <c r="K27" s="36">
        <f t="shared" si="1"/>
      </c>
      <c r="L27" s="36">
        <f t="shared" si="4"/>
      </c>
      <c r="M27" s="34"/>
      <c r="N27" s="34"/>
      <c r="O27" s="37">
        <f t="shared" si="2"/>
      </c>
      <c r="P27" s="37">
        <f t="shared" si="3"/>
      </c>
    </row>
    <row r="28" spans="1:16" s="23" customFormat="1" ht="15.75">
      <c r="A28" s="33"/>
      <c r="B28" s="33"/>
      <c r="C28" s="34"/>
      <c r="D28" s="35"/>
      <c r="E28" s="34"/>
      <c r="F28" s="34"/>
      <c r="G28" s="36"/>
      <c r="H28" s="34"/>
      <c r="I28" s="36">
        <f t="shared" si="0"/>
      </c>
      <c r="J28" s="34"/>
      <c r="K28" s="36">
        <f t="shared" si="1"/>
      </c>
      <c r="L28" s="36">
        <f t="shared" si="4"/>
      </c>
      <c r="M28" s="34"/>
      <c r="N28" s="34"/>
      <c r="O28" s="37">
        <f t="shared" si="2"/>
      </c>
      <c r="P28" s="37">
        <f t="shared" si="3"/>
      </c>
    </row>
    <row r="29" spans="1:14" ht="15.75">
      <c r="A29" s="13"/>
      <c r="B29" s="13"/>
      <c r="C29" s="13"/>
      <c r="D29" s="38"/>
      <c r="E29" s="13"/>
      <c r="F29" s="13"/>
      <c r="G29" s="13" t="s">
        <v>52</v>
      </c>
      <c r="H29" s="13"/>
      <c r="I29" s="13"/>
      <c r="J29" s="13"/>
      <c r="K29" s="13"/>
      <c r="L29" s="13"/>
      <c r="M29" s="13"/>
      <c r="N29" s="13"/>
    </row>
    <row r="30" spans="3:7" ht="15.75">
      <c r="C30" s="10" t="s">
        <v>53</v>
      </c>
      <c r="D30" s="10">
        <f>COUNTIF(D9:D28,"P")</f>
        <v>10</v>
      </c>
      <c r="E30" s="10" t="s">
        <v>54</v>
      </c>
      <c r="G30" s="39">
        <f>D30*25</f>
        <v>250</v>
      </c>
    </row>
    <row r="32" spans="3:7" ht="15.75">
      <c r="C32" s="10" t="s">
        <v>55</v>
      </c>
      <c r="E32" s="39">
        <v>7</v>
      </c>
      <c r="G32" s="39">
        <f>$D$30*E32</f>
        <v>70</v>
      </c>
    </row>
    <row r="33" spans="3:7" ht="15.75">
      <c r="C33" s="10" t="s">
        <v>56</v>
      </c>
      <c r="E33" s="39">
        <v>4.5</v>
      </c>
      <c r="G33" s="39">
        <f>$D$30*E33</f>
        <v>45</v>
      </c>
    </row>
    <row r="34" spans="3:7" ht="15.75">
      <c r="C34" s="10" t="s">
        <v>57</v>
      </c>
      <c r="E34" s="39">
        <v>3</v>
      </c>
      <c r="G34" s="39">
        <f>$D$30*E34</f>
        <v>30</v>
      </c>
    </row>
    <row r="35" spans="3:7" ht="15.75">
      <c r="C35" s="10" t="s">
        <v>7</v>
      </c>
      <c r="E35" s="39">
        <v>5</v>
      </c>
      <c r="G35" s="39">
        <f>$D$30*E35</f>
        <v>50</v>
      </c>
    </row>
    <row r="36" spans="3:7" ht="15.75">
      <c r="C36" s="10" t="s">
        <v>58</v>
      </c>
      <c r="E36" s="39">
        <v>2</v>
      </c>
      <c r="G36" s="39">
        <f>$D$30*E36</f>
        <v>20</v>
      </c>
    </row>
    <row r="37" spans="3:7" ht="15.75">
      <c r="C37" s="10" t="s">
        <v>59</v>
      </c>
      <c r="E37" s="39">
        <v>3.5</v>
      </c>
      <c r="G37" s="39">
        <f>$D$30*E37</f>
        <v>35</v>
      </c>
    </row>
  </sheetData>
  <sheetProtection/>
  <mergeCells count="10">
    <mergeCell ref="A6:B6"/>
    <mergeCell ref="E6:F6"/>
    <mergeCell ref="I6:J6"/>
    <mergeCell ref="N6:O6"/>
    <mergeCell ref="A1:P1"/>
    <mergeCell ref="A2:P2"/>
    <mergeCell ref="B4:C4"/>
    <mergeCell ref="G4:H4"/>
    <mergeCell ref="L4:M4"/>
    <mergeCell ref="O4:P4"/>
  </mergeCells>
  <conditionalFormatting sqref="A9:B28 D9:P28">
    <cfRule type="expression" priority="3" dxfId="0">
      <formula>MOD(ROW(),2)</formula>
    </cfRule>
  </conditionalFormatting>
  <conditionalFormatting sqref="C22:C28 C9:C20">
    <cfRule type="expression" priority="2" dxfId="0">
      <formula>MOD(ROW(),2)</formula>
    </cfRule>
  </conditionalFormatting>
  <conditionalFormatting sqref="C21">
    <cfRule type="expression" priority="1" dxfId="0">
      <formula>MOD(ROW(),2)</formula>
    </cfRule>
  </conditionalFormatting>
  <printOptions/>
  <pageMargins left="0.7" right="0.7" top="0.75" bottom="0.75" header="0.3" footer="0.3"/>
  <pageSetup fitToHeight="1" fitToWidth="1" orientation="landscape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7"/>
  <sheetViews>
    <sheetView zoomScalePageLayoutView="0" workbookViewId="0" topLeftCell="A6">
      <selection activeCell="N24" sqref="N24"/>
    </sheetView>
  </sheetViews>
  <sheetFormatPr defaultColWidth="9.140625" defaultRowHeight="15"/>
  <cols>
    <col min="1" max="1" width="9.140625" style="10" customWidth="1"/>
    <col min="2" max="2" width="11.7109375" style="10" customWidth="1"/>
    <col min="3" max="3" width="19.28125" style="10" bestFit="1" customWidth="1"/>
    <col min="4" max="4" width="5.8515625" style="10" customWidth="1"/>
    <col min="5" max="6" width="9.140625" style="10" customWidth="1"/>
    <col min="7" max="7" width="11.28125" style="10" customWidth="1"/>
    <col min="8" max="13" width="9.140625" style="10" customWidth="1"/>
    <col min="14" max="14" width="6.7109375" style="10" customWidth="1"/>
    <col min="15" max="16384" width="9.140625" style="10" customWidth="1"/>
  </cols>
  <sheetData>
    <row r="1" spans="1:16" s="18" customFormat="1" ht="21">
      <c r="A1" s="50" t="s">
        <v>64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s="18" customFormat="1" ht="21">
      <c r="A2" s="50" t="s">
        <v>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4" ht="16.5" thickBo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23" ht="16.5" thickBot="1">
      <c r="A4" s="41" t="s">
        <v>27</v>
      </c>
      <c r="B4" s="51">
        <v>44345</v>
      </c>
      <c r="C4" s="52"/>
      <c r="G4" s="48" t="s">
        <v>28</v>
      </c>
      <c r="H4" s="53"/>
      <c r="I4" s="21">
        <v>0.21875</v>
      </c>
      <c r="L4" s="47" t="s">
        <v>29</v>
      </c>
      <c r="M4" s="48"/>
      <c r="N4" s="22">
        <v>0.22916666666666666</v>
      </c>
      <c r="O4" s="54" t="s">
        <v>30</v>
      </c>
      <c r="P4" s="55"/>
      <c r="Q4" s="23"/>
      <c r="R4" s="23"/>
      <c r="S4" s="23"/>
      <c r="T4" s="23"/>
      <c r="U4" s="23"/>
      <c r="V4" s="23"/>
      <c r="W4" s="23"/>
    </row>
    <row r="5" spans="1:23" ht="16.5" thickBot="1">
      <c r="A5" s="24"/>
      <c r="B5" s="25"/>
      <c r="C5" s="25"/>
      <c r="E5" s="17"/>
      <c r="F5" s="17"/>
      <c r="H5" s="26"/>
      <c r="I5" s="26"/>
      <c r="K5" s="17"/>
      <c r="L5" s="17"/>
      <c r="Q5" s="23"/>
      <c r="R5" s="23"/>
      <c r="S5" s="23"/>
      <c r="T5" s="23"/>
      <c r="U5" s="23"/>
      <c r="V5" s="23"/>
      <c r="W5" s="23"/>
    </row>
    <row r="6" spans="1:23" ht="16.5" thickBot="1">
      <c r="A6" s="46" t="s">
        <v>31</v>
      </c>
      <c r="B6" s="46"/>
      <c r="C6" s="27">
        <v>0.2798611111111111</v>
      </c>
      <c r="E6" s="47" t="s">
        <v>32</v>
      </c>
      <c r="F6" s="47"/>
      <c r="G6" s="28">
        <v>0.5673611111111111</v>
      </c>
      <c r="H6" s="26"/>
      <c r="I6" s="48" t="s">
        <v>33</v>
      </c>
      <c r="J6" s="49"/>
      <c r="K6" s="29">
        <v>0.27152777777777776</v>
      </c>
      <c r="L6" s="17"/>
      <c r="N6" s="47" t="s">
        <v>34</v>
      </c>
      <c r="O6" s="48"/>
      <c r="P6" s="30">
        <v>0.125</v>
      </c>
      <c r="Q6" s="23"/>
      <c r="R6" s="23"/>
      <c r="S6" s="23"/>
      <c r="T6" s="23"/>
      <c r="U6" s="23"/>
      <c r="V6" s="23"/>
      <c r="W6" s="23"/>
    </row>
    <row r="8" spans="1:16" s="32" customFormat="1" ht="63">
      <c r="A8" s="31" t="s">
        <v>35</v>
      </c>
      <c r="B8" s="31" t="s">
        <v>36</v>
      </c>
      <c r="C8" s="31" t="s">
        <v>9</v>
      </c>
      <c r="D8" s="31" t="s">
        <v>37</v>
      </c>
      <c r="E8" s="31" t="s">
        <v>38</v>
      </c>
      <c r="F8" s="31" t="s">
        <v>39</v>
      </c>
      <c r="G8" s="31" t="s">
        <v>40</v>
      </c>
      <c r="H8" s="31" t="s">
        <v>41</v>
      </c>
      <c r="I8" s="31" t="s">
        <v>42</v>
      </c>
      <c r="J8" s="31" t="s">
        <v>43</v>
      </c>
      <c r="K8" s="31" t="s">
        <v>44</v>
      </c>
      <c r="L8" s="31" t="s">
        <v>45</v>
      </c>
      <c r="M8" s="31" t="s">
        <v>46</v>
      </c>
      <c r="N8" s="31" t="s">
        <v>7</v>
      </c>
      <c r="O8" s="31" t="s">
        <v>47</v>
      </c>
      <c r="P8" s="31" t="s">
        <v>7</v>
      </c>
    </row>
    <row r="9" spans="1:16" s="23" customFormat="1" ht="15.75">
      <c r="A9" s="33">
        <v>3</v>
      </c>
      <c r="B9" s="33" t="s">
        <v>48</v>
      </c>
      <c r="C9" s="34" t="s">
        <v>17</v>
      </c>
      <c r="D9" s="35" t="s">
        <v>18</v>
      </c>
      <c r="E9" s="34"/>
      <c r="F9" s="34">
        <v>5</v>
      </c>
      <c r="G9" s="36">
        <v>6.33</v>
      </c>
      <c r="H9" s="34"/>
      <c r="I9" s="36"/>
      <c r="J9" s="34"/>
      <c r="K9" s="36"/>
      <c r="L9" s="36">
        <f>SUM(G9+I9+K9)</f>
        <v>6.33</v>
      </c>
      <c r="M9" s="34">
        <v>7</v>
      </c>
      <c r="N9" s="34"/>
      <c r="O9" s="37">
        <f aca="true" t="shared" si="0" ref="O9:O28">IF(M9=1,$G$32,(IF(M9=2,$G$33,(IF(M9=3,$G$34,"")))))</f>
      </c>
      <c r="P9" s="37">
        <f aca="true" t="shared" si="1" ref="P9:P28">IF(N9="BF",$G$35,"")</f>
      </c>
    </row>
    <row r="10" spans="1:15" s="23" customFormat="1" ht="15.75">
      <c r="A10" s="33">
        <v>2</v>
      </c>
      <c r="B10" s="33" t="s">
        <v>49</v>
      </c>
      <c r="C10" s="34" t="s">
        <v>19</v>
      </c>
      <c r="D10" s="35" t="s">
        <v>18</v>
      </c>
      <c r="E10" s="34"/>
      <c r="F10" s="34">
        <v>5</v>
      </c>
      <c r="G10" s="36">
        <v>8.25</v>
      </c>
      <c r="H10" s="34">
        <v>1</v>
      </c>
      <c r="I10" s="36">
        <f aca="true" t="shared" si="2" ref="I10:I28">IF(F10="","",H10*-0.25)</f>
        <v>-0.25</v>
      </c>
      <c r="J10" s="34"/>
      <c r="K10" s="36"/>
      <c r="L10" s="36">
        <f>SUM(G10+I10+K10)</f>
        <v>8</v>
      </c>
      <c r="M10" s="34">
        <v>4</v>
      </c>
      <c r="O10" s="37">
        <f t="shared" si="0"/>
      </c>
    </row>
    <row r="11" spans="1:16" s="23" customFormat="1" ht="15.75">
      <c r="A11" s="33"/>
      <c r="B11" s="33" t="s">
        <v>22</v>
      </c>
      <c r="C11" s="34" t="s">
        <v>50</v>
      </c>
      <c r="D11" s="35"/>
      <c r="E11" s="34"/>
      <c r="F11" s="34"/>
      <c r="G11" s="36">
        <v>0</v>
      </c>
      <c r="H11" s="34"/>
      <c r="I11" s="36">
        <f>IF(F11="","",H11*-0.25)</f>
      </c>
      <c r="J11" s="34"/>
      <c r="K11" s="36">
        <f aca="true" t="shared" si="3" ref="K11:K28">IF(F11="","",J11*-1)</f>
      </c>
      <c r="L11" s="36"/>
      <c r="M11" s="34"/>
      <c r="N11" s="34"/>
      <c r="O11" s="37">
        <f t="shared" si="0"/>
      </c>
      <c r="P11" s="37">
        <f t="shared" si="1"/>
      </c>
    </row>
    <row r="12" spans="1:16" s="23" customFormat="1" ht="15.75">
      <c r="A12" s="33">
        <v>7</v>
      </c>
      <c r="B12" s="33" t="s">
        <v>22</v>
      </c>
      <c r="C12" s="34" t="s">
        <v>20</v>
      </c>
      <c r="D12" s="35"/>
      <c r="E12" s="34"/>
      <c r="F12" s="34"/>
      <c r="G12" s="36">
        <v>0</v>
      </c>
      <c r="H12" s="34"/>
      <c r="I12" s="36">
        <f>IF(F12="","",H12*-0.25)</f>
      </c>
      <c r="J12" s="34"/>
      <c r="K12" s="36">
        <f t="shared" si="3"/>
      </c>
      <c r="L12" s="36">
        <v>0</v>
      </c>
      <c r="M12" s="34"/>
      <c r="N12" s="34"/>
      <c r="O12" s="37">
        <f t="shared" si="0"/>
      </c>
      <c r="P12" s="37">
        <f t="shared" si="1"/>
      </c>
    </row>
    <row r="13" spans="1:16" s="23" customFormat="1" ht="15.75">
      <c r="A13" s="33">
        <v>4</v>
      </c>
      <c r="B13" s="33" t="s">
        <v>48</v>
      </c>
      <c r="C13" s="34" t="s">
        <v>15</v>
      </c>
      <c r="D13" s="35" t="s">
        <v>18</v>
      </c>
      <c r="E13" s="34"/>
      <c r="F13" s="34">
        <v>5</v>
      </c>
      <c r="G13" s="36">
        <v>10.7</v>
      </c>
      <c r="H13" s="34"/>
      <c r="I13" s="36"/>
      <c r="J13" s="34"/>
      <c r="K13" s="36"/>
      <c r="L13" s="36">
        <v>10.7</v>
      </c>
      <c r="M13" s="34">
        <v>1</v>
      </c>
      <c r="N13" s="34"/>
      <c r="O13" s="37">
        <f t="shared" si="0"/>
        <v>56</v>
      </c>
      <c r="P13" s="37">
        <f t="shared" si="1"/>
      </c>
    </row>
    <row r="14" spans="1:16" s="23" customFormat="1" ht="15.75">
      <c r="A14" s="33">
        <v>1</v>
      </c>
      <c r="B14" s="33" t="s">
        <v>48</v>
      </c>
      <c r="C14" s="34" t="s">
        <v>14</v>
      </c>
      <c r="D14" s="35" t="s">
        <v>18</v>
      </c>
      <c r="E14" s="34"/>
      <c r="F14" s="34">
        <v>4</v>
      </c>
      <c r="G14" s="36">
        <v>6.38</v>
      </c>
      <c r="H14" s="34"/>
      <c r="I14" s="36"/>
      <c r="J14" s="34"/>
      <c r="K14" s="36"/>
      <c r="L14" s="36">
        <v>6.38</v>
      </c>
      <c r="M14" s="34">
        <v>6</v>
      </c>
      <c r="N14" s="34"/>
      <c r="O14" s="37">
        <f t="shared" si="0"/>
      </c>
      <c r="P14" s="37">
        <f t="shared" si="1"/>
      </c>
    </row>
    <row r="15" spans="1:16" s="23" customFormat="1" ht="15.75">
      <c r="A15" s="33"/>
      <c r="B15" s="33" t="s">
        <v>22</v>
      </c>
      <c r="C15" s="34" t="s">
        <v>23</v>
      </c>
      <c r="D15" s="35"/>
      <c r="E15" s="34"/>
      <c r="F15" s="34"/>
      <c r="G15" s="36">
        <v>0</v>
      </c>
      <c r="H15" s="34"/>
      <c r="I15" s="36"/>
      <c r="J15" s="34"/>
      <c r="K15" s="36"/>
      <c r="L15" s="36">
        <v>0</v>
      </c>
      <c r="M15" s="34"/>
      <c r="N15" s="34"/>
      <c r="O15" s="37">
        <f t="shared" si="0"/>
      </c>
      <c r="P15" s="37">
        <f t="shared" si="1"/>
      </c>
    </row>
    <row r="16" spans="1:16" s="23" customFormat="1" ht="15.75">
      <c r="A16" s="33"/>
      <c r="B16" s="33" t="s">
        <v>22</v>
      </c>
      <c r="C16" s="34" t="s">
        <v>24</v>
      </c>
      <c r="D16" s="35"/>
      <c r="E16" s="34"/>
      <c r="F16" s="34"/>
      <c r="G16" s="36">
        <v>0</v>
      </c>
      <c r="H16" s="34"/>
      <c r="I16" s="36">
        <f t="shared" si="2"/>
      </c>
      <c r="J16" s="34"/>
      <c r="K16" s="36">
        <f t="shared" si="3"/>
      </c>
      <c r="L16" s="36">
        <v>0</v>
      </c>
      <c r="M16" s="34"/>
      <c r="N16" s="34"/>
      <c r="O16" s="37">
        <f t="shared" si="0"/>
      </c>
      <c r="P16" s="37">
        <f t="shared" si="1"/>
      </c>
    </row>
    <row r="17" spans="1:16" s="23" customFormat="1" ht="15.75">
      <c r="A17" s="33"/>
      <c r="B17" s="33" t="s">
        <v>22</v>
      </c>
      <c r="C17" s="34" t="s">
        <v>25</v>
      </c>
      <c r="D17" s="35"/>
      <c r="E17" s="34"/>
      <c r="F17" s="34"/>
      <c r="G17" s="36">
        <v>0</v>
      </c>
      <c r="H17" s="34"/>
      <c r="I17" s="36">
        <f t="shared" si="2"/>
      </c>
      <c r="J17" s="34"/>
      <c r="K17" s="36">
        <f t="shared" si="3"/>
      </c>
      <c r="L17" s="36">
        <v>0</v>
      </c>
      <c r="M17" s="34"/>
      <c r="N17" s="34"/>
      <c r="O17" s="37">
        <f t="shared" si="0"/>
      </c>
      <c r="P17" s="37">
        <f t="shared" si="1"/>
      </c>
    </row>
    <row r="18" spans="1:16" s="23" customFormat="1" ht="15.75">
      <c r="A18" s="33">
        <v>2</v>
      </c>
      <c r="B18" s="33" t="s">
        <v>48</v>
      </c>
      <c r="C18" s="34" t="s">
        <v>12</v>
      </c>
      <c r="D18" s="35" t="s">
        <v>18</v>
      </c>
      <c r="E18" s="34"/>
      <c r="F18" s="34">
        <v>5</v>
      </c>
      <c r="G18" s="36">
        <v>8.77</v>
      </c>
      <c r="H18" s="34"/>
      <c r="I18" s="36"/>
      <c r="J18" s="34"/>
      <c r="K18" s="36"/>
      <c r="L18" s="36">
        <v>8.77</v>
      </c>
      <c r="M18" s="34">
        <v>3</v>
      </c>
      <c r="N18" s="34"/>
      <c r="O18" s="37">
        <f t="shared" si="0"/>
        <v>24</v>
      </c>
      <c r="P18" s="37">
        <f t="shared" si="1"/>
      </c>
    </row>
    <row r="19" spans="1:16" s="23" customFormat="1" ht="15.75">
      <c r="A19" s="33">
        <v>6</v>
      </c>
      <c r="B19" s="33" t="s">
        <v>48</v>
      </c>
      <c r="C19" s="34" t="s">
        <v>21</v>
      </c>
      <c r="D19" s="35" t="s">
        <v>18</v>
      </c>
      <c r="E19" s="34"/>
      <c r="F19" s="34">
        <v>5</v>
      </c>
      <c r="G19" s="36">
        <v>3.42</v>
      </c>
      <c r="H19" s="34"/>
      <c r="I19" s="36"/>
      <c r="J19" s="34"/>
      <c r="K19" s="36"/>
      <c r="L19" s="36">
        <v>3.42</v>
      </c>
      <c r="M19" s="34">
        <v>5</v>
      </c>
      <c r="N19" s="34"/>
      <c r="O19" s="37">
        <f t="shared" si="0"/>
      </c>
      <c r="P19" s="37">
        <f t="shared" si="1"/>
      </c>
    </row>
    <row r="20" spans="1:16" s="23" customFormat="1" ht="15.75">
      <c r="A20" s="33">
        <v>5</v>
      </c>
      <c r="B20" s="33" t="s">
        <v>48</v>
      </c>
      <c r="C20" s="34" t="s">
        <v>16</v>
      </c>
      <c r="D20" s="35" t="s">
        <v>18</v>
      </c>
      <c r="E20" s="34">
        <v>2.95</v>
      </c>
      <c r="F20" s="34">
        <v>5</v>
      </c>
      <c r="G20" s="36">
        <v>9.56</v>
      </c>
      <c r="H20" s="34"/>
      <c r="I20" s="36"/>
      <c r="J20" s="34"/>
      <c r="K20" s="36"/>
      <c r="L20" s="36">
        <f aca="true" t="shared" si="4" ref="L20:L28">IF(D20="","",(IF(F20="","",(IF(F20=0,0,G20+I20+K20)))))</f>
        <v>9.56</v>
      </c>
      <c r="M20" s="34">
        <v>2</v>
      </c>
      <c r="N20" s="34" t="s">
        <v>51</v>
      </c>
      <c r="O20" s="37">
        <f t="shared" si="0"/>
        <v>36</v>
      </c>
      <c r="P20" s="37">
        <f>IF(N20="BF",$G$35,"")</f>
        <v>40</v>
      </c>
    </row>
    <row r="21" spans="1:16" s="23" customFormat="1" ht="15.75">
      <c r="A21" s="33"/>
      <c r="B21" s="33" t="s">
        <v>49</v>
      </c>
      <c r="C21" s="34" t="s">
        <v>63</v>
      </c>
      <c r="D21" s="35" t="s">
        <v>18</v>
      </c>
      <c r="E21" s="34"/>
      <c r="F21" s="34">
        <v>4</v>
      </c>
      <c r="G21" s="36">
        <v>5.58</v>
      </c>
      <c r="H21" s="34"/>
      <c r="I21" s="36"/>
      <c r="J21" s="34"/>
      <c r="K21" s="36"/>
      <c r="L21" s="36">
        <f t="shared" si="4"/>
        <v>5.58</v>
      </c>
      <c r="M21" s="34">
        <v>8</v>
      </c>
      <c r="N21" s="34"/>
      <c r="O21" s="37">
        <f t="shared" si="0"/>
      </c>
      <c r="P21" s="37">
        <f t="shared" si="1"/>
      </c>
    </row>
    <row r="22" spans="1:16" s="23" customFormat="1" ht="15.75">
      <c r="A22" s="33"/>
      <c r="B22" s="33"/>
      <c r="C22" s="34"/>
      <c r="D22" s="35"/>
      <c r="E22" s="34"/>
      <c r="F22" s="34"/>
      <c r="G22" s="36"/>
      <c r="H22" s="34"/>
      <c r="I22" s="36">
        <f t="shared" si="2"/>
      </c>
      <c r="J22" s="34"/>
      <c r="K22" s="36">
        <f t="shared" si="3"/>
      </c>
      <c r="L22" s="36">
        <f t="shared" si="4"/>
      </c>
      <c r="M22" s="34"/>
      <c r="N22" s="34"/>
      <c r="O22" s="37">
        <f t="shared" si="0"/>
      </c>
      <c r="P22" s="37">
        <f t="shared" si="1"/>
      </c>
    </row>
    <row r="23" spans="1:16" s="23" customFormat="1" ht="15.75">
      <c r="A23" s="33"/>
      <c r="B23" s="33"/>
      <c r="C23" s="34"/>
      <c r="D23" s="35"/>
      <c r="E23" s="34"/>
      <c r="F23" s="34"/>
      <c r="G23" s="36"/>
      <c r="H23" s="34"/>
      <c r="I23" s="36">
        <f t="shared" si="2"/>
      </c>
      <c r="J23" s="34"/>
      <c r="K23" s="36">
        <f t="shared" si="3"/>
      </c>
      <c r="L23" s="36">
        <f t="shared" si="4"/>
      </c>
      <c r="M23" s="34"/>
      <c r="N23" s="34"/>
      <c r="O23" s="37">
        <f t="shared" si="0"/>
      </c>
      <c r="P23" s="37">
        <f t="shared" si="1"/>
      </c>
    </row>
    <row r="24" spans="1:16" s="23" customFormat="1" ht="15.75">
      <c r="A24" s="33"/>
      <c r="B24" s="33"/>
      <c r="C24" s="34"/>
      <c r="D24" s="35"/>
      <c r="E24" s="34"/>
      <c r="F24" s="34"/>
      <c r="G24" s="36"/>
      <c r="H24" s="34"/>
      <c r="I24" s="36">
        <f t="shared" si="2"/>
      </c>
      <c r="J24" s="34"/>
      <c r="K24" s="36">
        <f t="shared" si="3"/>
      </c>
      <c r="L24" s="36">
        <f t="shared" si="4"/>
      </c>
      <c r="M24" s="34"/>
      <c r="N24" s="34"/>
      <c r="O24" s="37">
        <f t="shared" si="0"/>
      </c>
      <c r="P24" s="37">
        <f t="shared" si="1"/>
      </c>
    </row>
    <row r="25" spans="1:16" s="23" customFormat="1" ht="15.75">
      <c r="A25" s="33"/>
      <c r="B25" s="33"/>
      <c r="C25" s="34"/>
      <c r="D25" s="35"/>
      <c r="E25" s="34"/>
      <c r="F25" s="34"/>
      <c r="G25" s="36"/>
      <c r="H25" s="34"/>
      <c r="I25" s="36">
        <f t="shared" si="2"/>
      </c>
      <c r="J25" s="34"/>
      <c r="K25" s="36">
        <f t="shared" si="3"/>
      </c>
      <c r="L25" s="36">
        <f t="shared" si="4"/>
      </c>
      <c r="M25" s="34"/>
      <c r="N25" s="34"/>
      <c r="O25" s="37">
        <f t="shared" si="0"/>
      </c>
      <c r="P25" s="37">
        <f t="shared" si="1"/>
      </c>
    </row>
    <row r="26" spans="1:16" s="23" customFormat="1" ht="15.75">
      <c r="A26" s="33"/>
      <c r="B26" s="33"/>
      <c r="C26" s="34"/>
      <c r="D26" s="35"/>
      <c r="E26" s="34"/>
      <c r="F26" s="34"/>
      <c r="G26" s="36"/>
      <c r="H26" s="34"/>
      <c r="I26" s="36">
        <f t="shared" si="2"/>
      </c>
      <c r="J26" s="34"/>
      <c r="K26" s="36">
        <f t="shared" si="3"/>
      </c>
      <c r="L26" s="36">
        <f t="shared" si="4"/>
      </c>
      <c r="M26" s="34"/>
      <c r="N26" s="34"/>
      <c r="O26" s="37">
        <f t="shared" si="0"/>
      </c>
      <c r="P26" s="37">
        <f t="shared" si="1"/>
      </c>
    </row>
    <row r="27" spans="1:16" s="23" customFormat="1" ht="15.75">
      <c r="A27" s="33"/>
      <c r="B27" s="33"/>
      <c r="C27" s="34"/>
      <c r="D27" s="35"/>
      <c r="E27" s="34"/>
      <c r="F27" s="34"/>
      <c r="G27" s="36"/>
      <c r="H27" s="34"/>
      <c r="I27" s="36">
        <f t="shared" si="2"/>
      </c>
      <c r="J27" s="34"/>
      <c r="K27" s="36">
        <f t="shared" si="3"/>
      </c>
      <c r="L27" s="36">
        <f t="shared" si="4"/>
      </c>
      <c r="M27" s="34"/>
      <c r="N27" s="34"/>
      <c r="O27" s="37">
        <f t="shared" si="0"/>
      </c>
      <c r="P27" s="37">
        <f t="shared" si="1"/>
      </c>
    </row>
    <row r="28" spans="1:16" s="23" customFormat="1" ht="15.75">
      <c r="A28" s="33"/>
      <c r="B28" s="33"/>
      <c r="C28" s="34"/>
      <c r="D28" s="35"/>
      <c r="E28" s="34"/>
      <c r="F28" s="34"/>
      <c r="G28" s="36"/>
      <c r="H28" s="34"/>
      <c r="I28" s="36">
        <f t="shared" si="2"/>
      </c>
      <c r="J28" s="34"/>
      <c r="K28" s="36">
        <f t="shared" si="3"/>
      </c>
      <c r="L28" s="36">
        <f t="shared" si="4"/>
      </c>
      <c r="M28" s="34"/>
      <c r="N28" s="34"/>
      <c r="O28" s="37">
        <f t="shared" si="0"/>
      </c>
      <c r="P28" s="37">
        <f t="shared" si="1"/>
      </c>
    </row>
    <row r="29" spans="1:14" ht="15.75">
      <c r="A29" s="13"/>
      <c r="B29" s="13"/>
      <c r="C29" s="13"/>
      <c r="D29" s="38"/>
      <c r="E29" s="13"/>
      <c r="F29" s="13"/>
      <c r="G29" s="13" t="s">
        <v>52</v>
      </c>
      <c r="H29" s="13"/>
      <c r="I29" s="13"/>
      <c r="J29" s="13"/>
      <c r="K29" s="13"/>
      <c r="L29" s="13"/>
      <c r="M29" s="13"/>
      <c r="N29" s="13"/>
    </row>
    <row r="30" spans="3:7" ht="15.75">
      <c r="C30" s="10" t="s">
        <v>53</v>
      </c>
      <c r="D30" s="10">
        <f>COUNTIF(D9:D28,"P")</f>
        <v>8</v>
      </c>
      <c r="E30" s="10" t="s">
        <v>54</v>
      </c>
      <c r="G30" s="39">
        <f>D30*25</f>
        <v>200</v>
      </c>
    </row>
    <row r="32" spans="3:7" ht="15.75">
      <c r="C32" s="10" t="s">
        <v>55</v>
      </c>
      <c r="E32" s="39">
        <v>7</v>
      </c>
      <c r="G32" s="39">
        <f>$D$30*E32</f>
        <v>56</v>
      </c>
    </row>
    <row r="33" spans="3:7" ht="15.75">
      <c r="C33" s="10" t="s">
        <v>56</v>
      </c>
      <c r="E33" s="39">
        <v>4.5</v>
      </c>
      <c r="G33" s="39">
        <f>$D$30*E33</f>
        <v>36</v>
      </c>
    </row>
    <row r="34" spans="3:7" ht="15.75">
      <c r="C34" s="10" t="s">
        <v>57</v>
      </c>
      <c r="E34" s="39">
        <v>3</v>
      </c>
      <c r="G34" s="39">
        <f>$D$30*E34</f>
        <v>24</v>
      </c>
    </row>
    <row r="35" spans="3:7" ht="15.75">
      <c r="C35" s="10" t="s">
        <v>7</v>
      </c>
      <c r="E35" s="39">
        <v>5</v>
      </c>
      <c r="G35" s="39">
        <f>$D$30*E35</f>
        <v>40</v>
      </c>
    </row>
    <row r="36" spans="3:7" ht="15.75">
      <c r="C36" s="10" t="s">
        <v>58</v>
      </c>
      <c r="E36" s="39">
        <v>2</v>
      </c>
      <c r="G36" s="39">
        <f>$D$30*E36</f>
        <v>16</v>
      </c>
    </row>
    <row r="37" spans="3:7" ht="15.75">
      <c r="C37" s="10" t="s">
        <v>59</v>
      </c>
      <c r="E37" s="39">
        <v>3.5</v>
      </c>
      <c r="G37" s="39">
        <f>$D$30*E37</f>
        <v>28</v>
      </c>
    </row>
  </sheetData>
  <sheetProtection/>
  <mergeCells count="10">
    <mergeCell ref="A6:B6"/>
    <mergeCell ref="E6:F6"/>
    <mergeCell ref="I6:J6"/>
    <mergeCell ref="N6:O6"/>
    <mergeCell ref="A1:P1"/>
    <mergeCell ref="A2:P2"/>
    <mergeCell ref="B4:C4"/>
    <mergeCell ref="G4:H4"/>
    <mergeCell ref="L4:M4"/>
    <mergeCell ref="O4:P4"/>
  </mergeCells>
  <conditionalFormatting sqref="A9:B28 D9:P9 D10:M10 O10 D11:P28">
    <cfRule type="expression" priority="3" dxfId="0">
      <formula>MOD(ROW(),2)</formula>
    </cfRule>
  </conditionalFormatting>
  <conditionalFormatting sqref="C22:C28 C9:C20">
    <cfRule type="expression" priority="2" dxfId="0">
      <formula>MOD(ROW(),2)</formula>
    </cfRule>
  </conditionalFormatting>
  <conditionalFormatting sqref="C21">
    <cfRule type="expression" priority="1" dxfId="0">
      <formula>MOD(ROW(),2)</formula>
    </cfRule>
  </conditionalFormatting>
  <printOptions/>
  <pageMargins left="0.7" right="0.7" top="0.75" bottom="0.75" header="0.3" footer="0.3"/>
  <pageSetup fitToHeight="1" fitToWidth="1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Neil</dc:creator>
  <cp:keywords/>
  <dc:description/>
  <cp:lastModifiedBy>John Flicek</cp:lastModifiedBy>
  <dcterms:created xsi:type="dcterms:W3CDTF">2021-03-07T16:48:58Z</dcterms:created>
  <dcterms:modified xsi:type="dcterms:W3CDTF">2021-06-02T20:02:34Z</dcterms:modified>
  <cp:category/>
  <cp:version/>
  <cp:contentType/>
  <cp:contentStatus/>
</cp:coreProperties>
</file>